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Наше маленькое производство" sheetId="8" r:id="rId1"/>
  </sheets>
  <calcPr calcId="125725"/>
</workbook>
</file>

<file path=xl/calcChain.xml><?xml version="1.0" encoding="utf-8"?>
<calcChain xmlns="http://schemas.openxmlformats.org/spreadsheetml/2006/main">
  <c r="H24" i="8"/>
  <c r="F24"/>
  <c r="H29" l="1"/>
  <c r="F29"/>
  <c r="H28"/>
  <c r="F28"/>
  <c r="J27"/>
  <c r="J26"/>
  <c r="J25"/>
  <c r="H27"/>
  <c r="F27"/>
  <c r="H26"/>
  <c r="F26"/>
  <c r="H25"/>
  <c r="F25"/>
  <c r="D9"/>
  <c r="C9"/>
  <c r="D6"/>
  <c r="D8" s="1"/>
  <c r="C6"/>
  <c r="C8" s="1"/>
  <c r="J21" l="1"/>
  <c r="H21"/>
  <c r="H16"/>
  <c r="H22" s="1"/>
  <c r="H11"/>
  <c r="H12" s="1"/>
  <c r="J11"/>
  <c r="J12" s="1"/>
  <c r="D12"/>
  <c r="C12"/>
  <c r="J28" l="1"/>
  <c r="J29"/>
  <c r="D13"/>
  <c r="D14" s="1"/>
  <c r="J24" s="1"/>
  <c r="C13"/>
  <c r="C14" s="1"/>
  <c r="I15" l="1"/>
  <c r="J16" s="1"/>
  <c r="J22" s="1"/>
</calcChain>
</file>

<file path=xl/sharedStrings.xml><?xml version="1.0" encoding="utf-8"?>
<sst xmlns="http://schemas.openxmlformats.org/spreadsheetml/2006/main" count="37" uniqueCount="34">
  <si>
    <t>Продажи</t>
  </si>
  <si>
    <t>Себестоимость реализованной продукции</t>
  </si>
  <si>
    <t>Налоги</t>
  </si>
  <si>
    <t>Нераспределенная прибыль</t>
  </si>
  <si>
    <t>Баланс</t>
  </si>
  <si>
    <t>Валовая прибыль</t>
  </si>
  <si>
    <t>Прочие доходы</t>
  </si>
  <si>
    <t>Прочие расходы</t>
  </si>
  <si>
    <t>Дебиторская задолженность</t>
  </si>
  <si>
    <t>Доходы после налогообложения</t>
  </si>
  <si>
    <t>Итого оборотные активы</t>
  </si>
  <si>
    <t>Итого активы</t>
  </si>
  <si>
    <t>Уставный капитал</t>
  </si>
  <si>
    <t>Краткосрочные обязательства</t>
  </si>
  <si>
    <t>Итого краткосрочные обязательства</t>
  </si>
  <si>
    <t>Итого капитал</t>
  </si>
  <si>
    <t>Внеоборотные активы</t>
  </si>
  <si>
    <t>-</t>
  </si>
  <si>
    <t>Оборотные активы</t>
  </si>
  <si>
    <t>Денежные средства</t>
  </si>
  <si>
    <t>Собственный капитал</t>
  </si>
  <si>
    <t>Итого собственный капитал</t>
  </si>
  <si>
    <t>Долгосрочные обязательства</t>
  </si>
  <si>
    <t>Займы</t>
  </si>
  <si>
    <t>Проценты к уплате</t>
  </si>
  <si>
    <t>Прибыль до налогообложения</t>
  </si>
  <si>
    <t>Отчет о прибылях и убытках</t>
  </si>
  <si>
    <t>Прибыль от продаж</t>
  </si>
  <si>
    <t>Все цифры в тыс. руб.</t>
  </si>
  <si>
    <t>Административные и коммерческие расходы</t>
  </si>
  <si>
    <t>Запасы сырья</t>
  </si>
  <si>
    <t>Незавершенное производство</t>
  </si>
  <si>
    <t>Запасы готовой продукции</t>
  </si>
  <si>
    <t>Кредиторская задолженность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</si>
</sst>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3" fontId="0" fillId="2" borderId="2" xfId="0" applyNumberFormat="1" applyFill="1" applyBorder="1" applyAlignment="1">
      <alignment vertical="top" wrapText="1"/>
    </xf>
    <xf numFmtId="3" fontId="0" fillId="2" borderId="3" xfId="0" applyNumberForma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5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3" fontId="0" fillId="2" borderId="5" xfId="0" applyNumberFormat="1" applyFill="1" applyBorder="1" applyAlignment="1">
      <alignment vertical="top" wrapText="1"/>
    </xf>
    <xf numFmtId="3" fontId="0" fillId="2" borderId="6" xfId="0" applyNumberForma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3" fontId="0" fillId="4" borderId="5" xfId="0" applyNumberFormat="1" applyFill="1" applyBorder="1" applyAlignment="1">
      <alignment vertical="top" wrapText="1"/>
    </xf>
    <xf numFmtId="3" fontId="0" fillId="4" borderId="6" xfId="0" applyNumberForma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3" fontId="0" fillId="5" borderId="5" xfId="0" applyNumberFormat="1" applyFont="1" applyFill="1" applyBorder="1" applyAlignment="1">
      <alignment vertical="top" wrapText="1"/>
    </xf>
    <xf numFmtId="3" fontId="0" fillId="5" borderId="6" xfId="0" applyNumberFormat="1" applyFont="1" applyFill="1" applyBorder="1" applyAlignment="1">
      <alignment vertical="top" wrapText="1"/>
    </xf>
    <xf numFmtId="3" fontId="4" fillId="5" borderId="5" xfId="0" applyNumberFormat="1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3" fontId="3" fillId="5" borderId="5" xfId="0" applyNumberFormat="1" applyFont="1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3" fontId="0" fillId="5" borderId="6" xfId="0" applyNumberForma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3" fontId="0" fillId="5" borderId="5" xfId="0" applyNumberFormat="1" applyFill="1" applyBorder="1" applyAlignment="1">
      <alignment vertical="top" wrapText="1"/>
    </xf>
    <xf numFmtId="3" fontId="0" fillId="5" borderId="6" xfId="0" applyNumberFormat="1" applyFill="1" applyBorder="1" applyAlignment="1">
      <alignment vertical="top" wrapText="1"/>
    </xf>
    <xf numFmtId="0" fontId="0" fillId="6" borderId="7" xfId="0" applyFill="1" applyBorder="1" applyAlignment="1">
      <alignment vertical="top"/>
    </xf>
    <xf numFmtId="3" fontId="0" fillId="6" borderId="8" xfId="0" applyNumberFormat="1" applyFill="1" applyBorder="1" applyAlignment="1">
      <alignment vertical="top"/>
    </xf>
    <xf numFmtId="3" fontId="0" fillId="6" borderId="9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337" applyNumberFormat="1" applyFont="1" applyAlignment="1">
      <alignment vertical="top"/>
    </xf>
    <xf numFmtId="1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0" fillId="7" borderId="5" xfId="0" applyFill="1" applyBorder="1" applyAlignment="1">
      <alignment vertical="top" wrapText="1"/>
    </xf>
    <xf numFmtId="3" fontId="0" fillId="7" borderId="6" xfId="0" applyNumberFormat="1" applyFill="1" applyBorder="1" applyAlignment="1">
      <alignment vertical="top"/>
    </xf>
    <xf numFmtId="0" fontId="0" fillId="7" borderId="8" xfId="0" applyFill="1" applyBorder="1" applyAlignment="1">
      <alignment vertical="top" wrapText="1"/>
    </xf>
    <xf numFmtId="3" fontId="0" fillId="7" borderId="9" xfId="0" applyNumberFormat="1" applyFill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7" borderId="4" xfId="0" applyNumberFormat="1" applyFill="1" applyBorder="1" applyAlignment="1">
      <alignment vertical="top"/>
    </xf>
    <xf numFmtId="3" fontId="0" fillId="7" borderId="7" xfId="0" applyNumberFormat="1" applyFill="1" applyBorder="1" applyAlignment="1">
      <alignment vertical="top" wrapText="1"/>
    </xf>
    <xf numFmtId="0" fontId="0" fillId="0" borderId="0" xfId="0" applyAlignment="1">
      <alignment horizontal="right" vertical="top"/>
    </xf>
    <xf numFmtId="17" fontId="0" fillId="0" borderId="0" xfId="0" applyNumberFormat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1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38">
    <cellStyle name="Обычный" xfId="0" builtinId="0"/>
    <cellStyle name="Обычный 10" xfId="1"/>
    <cellStyle name="Обычный 10 10" xfId="2"/>
    <cellStyle name="Обычный 10 11" xfId="3"/>
    <cellStyle name="Обычный 10 12" xfId="4"/>
    <cellStyle name="Обычный 10 13" xfId="5"/>
    <cellStyle name="Обычный 10 14" xfId="6"/>
    <cellStyle name="Обычный 10 15" xfId="7"/>
    <cellStyle name="Обычный 10 16" xfId="8"/>
    <cellStyle name="Обычный 10 17" xfId="9"/>
    <cellStyle name="Обычный 10 18" xfId="10"/>
    <cellStyle name="Обычный 10 19" xfId="11"/>
    <cellStyle name="Обычный 10 2" xfId="12"/>
    <cellStyle name="Обычный 10 3" xfId="13"/>
    <cellStyle name="Обычный 10 4" xfId="14"/>
    <cellStyle name="Обычный 10 5" xfId="15"/>
    <cellStyle name="Обычный 10 6" xfId="16"/>
    <cellStyle name="Обычный 10 7" xfId="17"/>
    <cellStyle name="Обычный 10 8" xfId="18"/>
    <cellStyle name="Обычный 10 9" xfId="19"/>
    <cellStyle name="Обычный 11" xfId="20"/>
    <cellStyle name="Обычный 11 10" xfId="21"/>
    <cellStyle name="Обычный 11 11" xfId="22"/>
    <cellStyle name="Обычный 11 12" xfId="23"/>
    <cellStyle name="Обычный 11 13" xfId="24"/>
    <cellStyle name="Обычный 11 14" xfId="25"/>
    <cellStyle name="Обычный 11 15" xfId="26"/>
    <cellStyle name="Обычный 11 16" xfId="27"/>
    <cellStyle name="Обычный 11 17" xfId="28"/>
    <cellStyle name="Обычный 11 18" xfId="29"/>
    <cellStyle name="Обычный 11 2" xfId="30"/>
    <cellStyle name="Обычный 11 3" xfId="31"/>
    <cellStyle name="Обычный 11 4" xfId="32"/>
    <cellStyle name="Обычный 11 5" xfId="33"/>
    <cellStyle name="Обычный 11 6" xfId="34"/>
    <cellStyle name="Обычный 11 7" xfId="35"/>
    <cellStyle name="Обычный 11 8" xfId="36"/>
    <cellStyle name="Обычный 11 9" xfId="37"/>
    <cellStyle name="Обычный 12 2" xfId="38"/>
    <cellStyle name="Обычный 12 3" xfId="39"/>
    <cellStyle name="Обычный 12 4" xfId="40"/>
    <cellStyle name="Обычный 13 2" xfId="41"/>
    <cellStyle name="Обычный 13 3" xfId="42"/>
    <cellStyle name="Обычный 13 4" xfId="43"/>
    <cellStyle name="Обычный 14" xfId="44"/>
    <cellStyle name="Обычный 14 10" xfId="45"/>
    <cellStyle name="Обычный 14 11" xfId="46"/>
    <cellStyle name="Обычный 14 12" xfId="47"/>
    <cellStyle name="Обычный 14 13" xfId="48"/>
    <cellStyle name="Обычный 14 14" xfId="49"/>
    <cellStyle name="Обычный 14 15" xfId="50"/>
    <cellStyle name="Обычный 14 16" xfId="51"/>
    <cellStyle name="Обычный 14 17" xfId="52"/>
    <cellStyle name="Обычный 14 18" xfId="53"/>
    <cellStyle name="Обычный 14 2" xfId="54"/>
    <cellStyle name="Обычный 14 3" xfId="55"/>
    <cellStyle name="Обычный 14 4" xfId="56"/>
    <cellStyle name="Обычный 14 5" xfId="57"/>
    <cellStyle name="Обычный 14 6" xfId="58"/>
    <cellStyle name="Обычный 14 7" xfId="59"/>
    <cellStyle name="Обычный 14 8" xfId="60"/>
    <cellStyle name="Обычный 14 9" xfId="61"/>
    <cellStyle name="Обычный 15" xfId="62"/>
    <cellStyle name="Обычный 15 10" xfId="63"/>
    <cellStyle name="Обычный 15 11" xfId="64"/>
    <cellStyle name="Обычный 15 12" xfId="65"/>
    <cellStyle name="Обычный 15 13" xfId="66"/>
    <cellStyle name="Обычный 15 14" xfId="67"/>
    <cellStyle name="Обычный 15 15" xfId="68"/>
    <cellStyle name="Обычный 15 16" xfId="69"/>
    <cellStyle name="Обычный 15 17" xfId="70"/>
    <cellStyle name="Обычный 15 18" xfId="71"/>
    <cellStyle name="Обычный 15 2" xfId="72"/>
    <cellStyle name="Обычный 15 3" xfId="73"/>
    <cellStyle name="Обычный 15 4" xfId="74"/>
    <cellStyle name="Обычный 15 5" xfId="75"/>
    <cellStyle name="Обычный 15 6" xfId="76"/>
    <cellStyle name="Обычный 15 7" xfId="77"/>
    <cellStyle name="Обычный 15 8" xfId="78"/>
    <cellStyle name="Обычный 15 9" xfId="79"/>
    <cellStyle name="Обычный 16" xfId="80"/>
    <cellStyle name="Обычный 16 10" xfId="81"/>
    <cellStyle name="Обычный 16 11" xfId="82"/>
    <cellStyle name="Обычный 16 12" xfId="83"/>
    <cellStyle name="Обычный 16 13" xfId="84"/>
    <cellStyle name="Обычный 16 14" xfId="85"/>
    <cellStyle name="Обычный 16 15" xfId="86"/>
    <cellStyle name="Обычный 16 16" xfId="87"/>
    <cellStyle name="Обычный 16 17" xfId="88"/>
    <cellStyle name="Обычный 16 2" xfId="89"/>
    <cellStyle name="Обычный 16 3" xfId="90"/>
    <cellStyle name="Обычный 16 4" xfId="91"/>
    <cellStyle name="Обычный 16 5" xfId="92"/>
    <cellStyle name="Обычный 16 6" xfId="93"/>
    <cellStyle name="Обычный 16 7" xfId="94"/>
    <cellStyle name="Обычный 16 8" xfId="95"/>
    <cellStyle name="Обычный 16 9" xfId="96"/>
    <cellStyle name="Обычный 17" xfId="97"/>
    <cellStyle name="Обычный 18" xfId="98"/>
    <cellStyle name="Обычный 19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 2" xfId="115"/>
    <cellStyle name="Обычный 3 3" xfId="116"/>
    <cellStyle name="Обычный 3 4" xfId="117"/>
    <cellStyle name="Обычный 3 5" xfId="118"/>
    <cellStyle name="Обычный 3 6" xfId="119"/>
    <cellStyle name="Обычный 3 7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5 10" xfId="127"/>
    <cellStyle name="Обычный 35 11" xfId="128"/>
    <cellStyle name="Обычный 35 12" xfId="129"/>
    <cellStyle name="Обычный 35 13" xfId="130"/>
    <cellStyle name="Обычный 35 14" xfId="131"/>
    <cellStyle name="Обычный 35 15" xfId="132"/>
    <cellStyle name="Обычный 35 16" xfId="133"/>
    <cellStyle name="Обычный 35 17" xfId="134"/>
    <cellStyle name="Обычный 35 2" xfId="135"/>
    <cellStyle name="Обычный 35 3" xfId="136"/>
    <cellStyle name="Обычный 35 4" xfId="137"/>
    <cellStyle name="Обычный 35 5" xfId="138"/>
    <cellStyle name="Обычный 35 6" xfId="139"/>
    <cellStyle name="Обычный 35 7" xfId="140"/>
    <cellStyle name="Обычный 35 8" xfId="141"/>
    <cellStyle name="Обычный 35 9" xfId="142"/>
    <cellStyle name="Обычный 36 2" xfId="143"/>
    <cellStyle name="Обычный 36 3" xfId="144"/>
    <cellStyle name="Обычный 36 4" xfId="145"/>
    <cellStyle name="Обычный 37" xfId="146"/>
    <cellStyle name="Обычный 37 10" xfId="147"/>
    <cellStyle name="Обычный 37 11" xfId="148"/>
    <cellStyle name="Обычный 37 12" xfId="149"/>
    <cellStyle name="Обычный 37 13" xfId="150"/>
    <cellStyle name="Обычный 37 14" xfId="151"/>
    <cellStyle name="Обычный 37 15" xfId="152"/>
    <cellStyle name="Обычный 37 2" xfId="153"/>
    <cellStyle name="Обычный 37 3" xfId="154"/>
    <cellStyle name="Обычный 37 4" xfId="155"/>
    <cellStyle name="Обычный 37 5" xfId="156"/>
    <cellStyle name="Обычный 37 6" xfId="157"/>
    <cellStyle name="Обычный 37 7" xfId="158"/>
    <cellStyle name="Обычный 37 8" xfId="159"/>
    <cellStyle name="Обычный 37 9" xfId="160"/>
    <cellStyle name="Обычный 38" xfId="161"/>
    <cellStyle name="Обычный 38 2" xfId="162"/>
    <cellStyle name="Обычный 38 3" xfId="163"/>
    <cellStyle name="Обычный 38 4" xfId="164"/>
    <cellStyle name="Обычный 38 5" xfId="165"/>
    <cellStyle name="Обычный 38 6" xfId="166"/>
    <cellStyle name="Обычный 38 7" xfId="167"/>
    <cellStyle name="Обычный 38 8" xfId="168"/>
    <cellStyle name="Обычный 39 2" xfId="169"/>
    <cellStyle name="Обычный 4" xfId="170"/>
    <cellStyle name="Обычный 4 10" xfId="171"/>
    <cellStyle name="Обычный 4 11" xfId="172"/>
    <cellStyle name="Обычный 4 12" xfId="173"/>
    <cellStyle name="Обычный 4 13" xfId="174"/>
    <cellStyle name="Обычный 4 14" xfId="175"/>
    <cellStyle name="Обычный 4 15" xfId="176"/>
    <cellStyle name="Обычный 4 16" xfId="177"/>
    <cellStyle name="Обычный 4 17" xfId="178"/>
    <cellStyle name="Обычный 4 18" xfId="179"/>
    <cellStyle name="Обычный 4 19" xfId="180"/>
    <cellStyle name="Обычный 4 2" xfId="181"/>
    <cellStyle name="Обычный 4 20" xfId="182"/>
    <cellStyle name="Обычный 4 21" xfId="183"/>
    <cellStyle name="Обычный 4 22" xfId="184"/>
    <cellStyle name="Обычный 4 23" xfId="185"/>
    <cellStyle name="Обычный 4 24" xfId="186"/>
    <cellStyle name="Обычный 4 3" xfId="187"/>
    <cellStyle name="Обычный 4 4" xfId="188"/>
    <cellStyle name="Обычный 4 5" xfId="189"/>
    <cellStyle name="Обычный 4 6" xfId="190"/>
    <cellStyle name="Обычный 4 7" xfId="191"/>
    <cellStyle name="Обычный 4 8" xfId="192"/>
    <cellStyle name="Обычный 4 9" xfId="193"/>
    <cellStyle name="Обычный 40 2" xfId="194"/>
    <cellStyle name="Обычный 41 2" xfId="195"/>
    <cellStyle name="Обычный 42" xfId="196"/>
    <cellStyle name="Обычный 42 2" xfId="197"/>
    <cellStyle name="Обычный 42 3" xfId="198"/>
    <cellStyle name="Обычный 42 4" xfId="199"/>
    <cellStyle name="Обычный 42 5" xfId="200"/>
    <cellStyle name="Обычный 42 6" xfId="201"/>
    <cellStyle name="Обычный 42 7" xfId="202"/>
    <cellStyle name="Обычный 42 8" xfId="203"/>
    <cellStyle name="Обычный 43 2" xfId="204"/>
    <cellStyle name="Обычный 44 2" xfId="205"/>
    <cellStyle name="Обычный 45" xfId="206"/>
    <cellStyle name="Обычный 45 2" xfId="207"/>
    <cellStyle name="Обычный 45 3" xfId="208"/>
    <cellStyle name="Обычный 45 4" xfId="209"/>
    <cellStyle name="Обычный 45 5" xfId="210"/>
    <cellStyle name="Обычный 45 6" xfId="211"/>
    <cellStyle name="Обычный 45 7" xfId="212"/>
    <cellStyle name="Обычный 46" xfId="213"/>
    <cellStyle name="Обычный 46 2" xfId="214"/>
    <cellStyle name="Обычный 46 3" xfId="215"/>
    <cellStyle name="Обычный 46 4" xfId="216"/>
    <cellStyle name="Обычный 46 5" xfId="217"/>
    <cellStyle name="Обычный 46 6" xfId="218"/>
    <cellStyle name="Обычный 46 7" xfId="219"/>
    <cellStyle name="Обычный 47" xfId="220"/>
    <cellStyle name="Обычный 47 2" xfId="221"/>
    <cellStyle name="Обычный 47 3" xfId="222"/>
    <cellStyle name="Обычный 47 4" xfId="223"/>
    <cellStyle name="Обычный 47 5" xfId="224"/>
    <cellStyle name="Обычный 47 6" xfId="225"/>
    <cellStyle name="Обычный 47 7" xfId="226"/>
    <cellStyle name="Обычный 48 2" xfId="227"/>
    <cellStyle name="Обычный 49" xfId="228"/>
    <cellStyle name="Обычный 49 2" xfId="229"/>
    <cellStyle name="Обычный 49 3" xfId="230"/>
    <cellStyle name="Обычный 49 4" xfId="231"/>
    <cellStyle name="Обычный 49 5" xfId="232"/>
    <cellStyle name="Обычный 49 6" xfId="233"/>
    <cellStyle name="Обычный 49 7" xfId="234"/>
    <cellStyle name="Обычный 5 2" xfId="235"/>
    <cellStyle name="Обычный 5 3" xfId="236"/>
    <cellStyle name="Обычный 5 4" xfId="237"/>
    <cellStyle name="Обычный 50 2" xfId="238"/>
    <cellStyle name="Обычный 52" xfId="239"/>
    <cellStyle name="Обычный 52 2" xfId="240"/>
    <cellStyle name="Обычный 52 3" xfId="241"/>
    <cellStyle name="Обычный 52 4" xfId="242"/>
    <cellStyle name="Обычный 52 5" xfId="243"/>
    <cellStyle name="Обычный 52 6" xfId="244"/>
    <cellStyle name="Обычный 52 7" xfId="245"/>
    <cellStyle name="Обычный 53" xfId="246"/>
    <cellStyle name="Обычный 53 2" xfId="247"/>
    <cellStyle name="Обычный 53 3" xfId="248"/>
    <cellStyle name="Обычный 53 4" xfId="249"/>
    <cellStyle name="Обычный 53 5" xfId="250"/>
    <cellStyle name="Обычный 53 6" xfId="251"/>
    <cellStyle name="Обычный 54" xfId="252"/>
    <cellStyle name="Обычный 54 2" xfId="253"/>
    <cellStyle name="Обычный 54 3" xfId="254"/>
    <cellStyle name="Обычный 54 4" xfId="255"/>
    <cellStyle name="Обычный 54 5" xfId="256"/>
    <cellStyle name="Обычный 56" xfId="257"/>
    <cellStyle name="Обычный 56 2" xfId="258"/>
    <cellStyle name="Обычный 56 3" xfId="259"/>
    <cellStyle name="Обычный 56 4" xfId="260"/>
    <cellStyle name="Обычный 56 5" xfId="261"/>
    <cellStyle name="Обычный 58" xfId="262"/>
    <cellStyle name="Обычный 58 2" xfId="263"/>
    <cellStyle name="Обычный 58 3" xfId="264"/>
    <cellStyle name="Обычный 58 4" xfId="265"/>
    <cellStyle name="Обычный 58 5" xfId="266"/>
    <cellStyle name="Обычный 6" xfId="267"/>
    <cellStyle name="Обычный 6 10" xfId="268"/>
    <cellStyle name="Обычный 6 11" xfId="269"/>
    <cellStyle name="Обычный 6 12" xfId="270"/>
    <cellStyle name="Обычный 6 13" xfId="271"/>
    <cellStyle name="Обычный 6 14" xfId="272"/>
    <cellStyle name="Обычный 6 15" xfId="273"/>
    <cellStyle name="Обычный 6 16" xfId="274"/>
    <cellStyle name="Обычный 6 17" xfId="275"/>
    <cellStyle name="Обычный 6 18" xfId="276"/>
    <cellStyle name="Обычный 6 19" xfId="277"/>
    <cellStyle name="Обычный 6 2" xfId="278"/>
    <cellStyle name="Обычный 6 20" xfId="279"/>
    <cellStyle name="Обычный 6 21" xfId="280"/>
    <cellStyle name="Обычный 6 22" xfId="281"/>
    <cellStyle name="Обычный 6 3" xfId="282"/>
    <cellStyle name="Обычный 6 4" xfId="283"/>
    <cellStyle name="Обычный 6 5" xfId="284"/>
    <cellStyle name="Обычный 6 6" xfId="285"/>
    <cellStyle name="Обычный 6 7" xfId="286"/>
    <cellStyle name="Обычный 6 8" xfId="287"/>
    <cellStyle name="Обычный 6 9" xfId="288"/>
    <cellStyle name="Обычный 61" xfId="289"/>
    <cellStyle name="Обычный 61 2" xfId="290"/>
    <cellStyle name="Обычный 61 3" xfId="291"/>
    <cellStyle name="Обычный 61 4" xfId="292"/>
    <cellStyle name="Обычный 61 5" xfId="293"/>
    <cellStyle name="Обычный 62" xfId="294"/>
    <cellStyle name="Обычный 62 2" xfId="295"/>
    <cellStyle name="Обычный 62 3" xfId="296"/>
    <cellStyle name="Обычный 63" xfId="297"/>
    <cellStyle name="Обычный 63 2" xfId="298"/>
    <cellStyle name="Обычный 63 3" xfId="299"/>
    <cellStyle name="Обычный 66" xfId="300"/>
    <cellStyle name="Обычный 66 2" xfId="301"/>
    <cellStyle name="Обычный 66 3" xfId="302"/>
    <cellStyle name="Обычный 67" xfId="303"/>
    <cellStyle name="Обычный 68" xfId="304"/>
    <cellStyle name="Обычный 69" xfId="305"/>
    <cellStyle name="Обычный 7" xfId="306"/>
    <cellStyle name="Обычный 7 10" xfId="307"/>
    <cellStyle name="Обычный 7 11" xfId="308"/>
    <cellStyle name="Обычный 7 12" xfId="309"/>
    <cellStyle name="Обычный 7 13" xfId="310"/>
    <cellStyle name="Обычный 7 14" xfId="311"/>
    <cellStyle name="Обычный 7 15" xfId="312"/>
    <cellStyle name="Обычный 7 16" xfId="313"/>
    <cellStyle name="Обычный 7 17" xfId="314"/>
    <cellStyle name="Обычный 7 18" xfId="315"/>
    <cellStyle name="Обычный 7 19" xfId="316"/>
    <cellStyle name="Обычный 7 2" xfId="317"/>
    <cellStyle name="Обычный 7 20" xfId="318"/>
    <cellStyle name="Обычный 7 21" xfId="319"/>
    <cellStyle name="Обычный 7 22" xfId="320"/>
    <cellStyle name="Обычный 7 3" xfId="321"/>
    <cellStyle name="Обычный 7 4" xfId="322"/>
    <cellStyle name="Обычный 7 5" xfId="323"/>
    <cellStyle name="Обычный 7 6" xfId="324"/>
    <cellStyle name="Обычный 7 7" xfId="325"/>
    <cellStyle name="Обычный 7 8" xfId="326"/>
    <cellStyle name="Обычный 7 9" xfId="327"/>
    <cellStyle name="Обычный 73" xfId="328"/>
    <cellStyle name="Обычный 74" xfId="329"/>
    <cellStyle name="Обычный 8 2" xfId="330"/>
    <cellStyle name="Обычный 8 3" xfId="331"/>
    <cellStyle name="Обычный 8 4" xfId="332"/>
    <cellStyle name="Обычный 9 2" xfId="333"/>
    <cellStyle name="Обычный 9 3" xfId="334"/>
    <cellStyle name="Обычный 9 4" xfId="335"/>
    <cellStyle name="Процентный" xfId="337" builtinId="5"/>
    <cellStyle name="Процентный 2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showGridLines="0" tabSelected="1" zoomScaleNormal="100" workbookViewId="0">
      <selection activeCell="I21" sqref="I21"/>
    </sheetView>
  </sheetViews>
  <sheetFormatPr defaultRowHeight="15"/>
  <cols>
    <col min="1" max="1" width="2.28515625" style="1" customWidth="1"/>
    <col min="2" max="2" width="45" style="1" customWidth="1"/>
    <col min="3" max="3" width="10.140625" style="1" customWidth="1"/>
    <col min="4" max="4" width="9.7109375" style="1" customWidth="1"/>
    <col min="5" max="5" width="2.85546875" style="1" customWidth="1"/>
    <col min="6" max="6" width="38.5703125" style="1" customWidth="1"/>
    <col min="7" max="7" width="8.42578125" style="1" customWidth="1"/>
    <col min="8" max="10" width="7.7109375" style="1" customWidth="1"/>
    <col min="11" max="16384" width="9.140625" style="1"/>
  </cols>
  <sheetData>
    <row r="1" spans="2:11" ht="11.25" customHeight="1"/>
    <row r="2" spans="2:11">
      <c r="B2" s="54" t="s">
        <v>26</v>
      </c>
      <c r="C2" s="54"/>
      <c r="D2" s="54"/>
      <c r="F2" s="54" t="s">
        <v>4</v>
      </c>
      <c r="G2" s="54"/>
      <c r="H2" s="54"/>
      <c r="I2" s="54"/>
      <c r="J2" s="54"/>
    </row>
    <row r="3" spans="2:11" ht="15.75" thickBot="1">
      <c r="B3" s="2"/>
      <c r="C3" s="53">
        <v>41153</v>
      </c>
      <c r="D3" s="53">
        <v>41183</v>
      </c>
      <c r="F3" s="2"/>
      <c r="G3" s="55">
        <v>41153</v>
      </c>
      <c r="H3" s="56"/>
      <c r="I3" s="57">
        <v>41183</v>
      </c>
      <c r="J3" s="58"/>
    </row>
    <row r="4" spans="2:11">
      <c r="B4" s="40" t="s">
        <v>0</v>
      </c>
      <c r="C4" s="48">
        <v>10000</v>
      </c>
      <c r="D4" s="41">
        <v>10000</v>
      </c>
      <c r="F4" s="4" t="s">
        <v>16</v>
      </c>
      <c r="G4" s="5"/>
      <c r="H4" s="6" t="s">
        <v>17</v>
      </c>
      <c r="I4" s="7"/>
      <c r="J4" s="8" t="s">
        <v>17</v>
      </c>
    </row>
    <row r="5" spans="2:11">
      <c r="B5" s="42" t="s">
        <v>1</v>
      </c>
      <c r="C5" s="49">
        <v>-8500</v>
      </c>
      <c r="D5" s="49">
        <v>-8500</v>
      </c>
      <c r="F5" s="9" t="s">
        <v>18</v>
      </c>
      <c r="G5" s="10"/>
      <c r="H5" s="11"/>
      <c r="I5" s="12"/>
      <c r="J5" s="13"/>
    </row>
    <row r="6" spans="2:11">
      <c r="B6" s="44" t="s">
        <v>5</v>
      </c>
      <c r="C6" s="50">
        <f>C4+C5</f>
        <v>1500</v>
      </c>
      <c r="D6" s="50">
        <f>D4+D5</f>
        <v>1500</v>
      </c>
      <c r="F6" s="14" t="s">
        <v>30</v>
      </c>
      <c r="G6" s="15">
        <v>12000</v>
      </c>
      <c r="H6" s="16"/>
      <c r="I6" s="15">
        <v>6000</v>
      </c>
      <c r="J6" s="16"/>
    </row>
    <row r="7" spans="2:11">
      <c r="B7" s="42" t="s">
        <v>29</v>
      </c>
      <c r="C7" s="49">
        <v>-700</v>
      </c>
      <c r="D7" s="49">
        <v>-700</v>
      </c>
      <c r="F7" s="14" t="s">
        <v>31</v>
      </c>
      <c r="G7" s="15">
        <v>6000</v>
      </c>
      <c r="H7" s="16"/>
      <c r="I7" s="15">
        <v>3000</v>
      </c>
      <c r="J7" s="16"/>
    </row>
    <row r="8" spans="2:11">
      <c r="B8" s="44" t="s">
        <v>27</v>
      </c>
      <c r="C8" s="50">
        <f>C6+C7</f>
        <v>800</v>
      </c>
      <c r="D8" s="50">
        <f>D6+D7</f>
        <v>800</v>
      </c>
      <c r="F8" s="14" t="s">
        <v>32</v>
      </c>
      <c r="G8" s="15">
        <v>2000</v>
      </c>
      <c r="H8" s="16"/>
      <c r="I8" s="15">
        <v>1000</v>
      </c>
      <c r="J8" s="16"/>
    </row>
    <row r="9" spans="2:11">
      <c r="B9" s="42" t="s">
        <v>24</v>
      </c>
      <c r="C9" s="49">
        <f>1%*G19</f>
        <v>10</v>
      </c>
      <c r="D9" s="49">
        <f>1%*I19</f>
        <v>10</v>
      </c>
      <c r="F9" s="14" t="s">
        <v>8</v>
      </c>
      <c r="G9" s="15">
        <v>20000</v>
      </c>
      <c r="H9" s="16"/>
      <c r="I9" s="15">
        <v>10000</v>
      </c>
      <c r="J9" s="16"/>
    </row>
    <row r="10" spans="2:11">
      <c r="B10" s="42" t="s">
        <v>6</v>
      </c>
      <c r="C10" s="49">
        <v>12</v>
      </c>
      <c r="D10" s="43">
        <v>12</v>
      </c>
      <c r="F10" s="14" t="s">
        <v>19</v>
      </c>
      <c r="G10" s="15">
        <v>1000</v>
      </c>
      <c r="H10" s="16"/>
      <c r="I10" s="15">
        <v>1000</v>
      </c>
      <c r="J10" s="16"/>
    </row>
    <row r="11" spans="2:11">
      <c r="B11" s="42" t="s">
        <v>7</v>
      </c>
      <c r="C11" s="49">
        <v>-7</v>
      </c>
      <c r="D11" s="49">
        <v>-7</v>
      </c>
      <c r="F11" s="14" t="s">
        <v>10</v>
      </c>
      <c r="G11" s="15"/>
      <c r="H11" s="16">
        <f>SUM(G6:G10)</f>
        <v>41000</v>
      </c>
      <c r="I11" s="15"/>
      <c r="J11" s="16">
        <f>SUM(I6:I10)</f>
        <v>21000</v>
      </c>
    </row>
    <row r="12" spans="2:11">
      <c r="B12" s="44" t="s">
        <v>25</v>
      </c>
      <c r="C12" s="50">
        <f>SUM(C8:C11)</f>
        <v>815</v>
      </c>
      <c r="D12" s="45">
        <f>SUM(D8:D11)</f>
        <v>815</v>
      </c>
      <c r="F12" s="17" t="s">
        <v>11</v>
      </c>
      <c r="G12" s="18"/>
      <c r="H12" s="19">
        <f>SUM(H4:H11)</f>
        <v>41000</v>
      </c>
      <c r="I12" s="18"/>
      <c r="J12" s="19">
        <f>SUM(J4:J11)</f>
        <v>21000</v>
      </c>
    </row>
    <row r="13" spans="2:11">
      <c r="B13" s="42" t="s">
        <v>2</v>
      </c>
      <c r="C13" s="49">
        <f>-C12*20%</f>
        <v>-163</v>
      </c>
      <c r="D13" s="49">
        <f>-D12*20%</f>
        <v>-163</v>
      </c>
      <c r="F13" s="20" t="s">
        <v>20</v>
      </c>
      <c r="G13" s="21"/>
      <c r="H13" s="22"/>
      <c r="I13" s="23"/>
      <c r="J13" s="22"/>
    </row>
    <row r="14" spans="2:11" ht="15.75" thickBot="1">
      <c r="B14" s="46" t="s">
        <v>9</v>
      </c>
      <c r="C14" s="51">
        <f>SUM(C12:C13)</f>
        <v>652</v>
      </c>
      <c r="D14" s="47">
        <f>SUM(D12:D13)</f>
        <v>652</v>
      </c>
      <c r="F14" s="24" t="s">
        <v>12</v>
      </c>
      <c r="G14" s="21">
        <v>10</v>
      </c>
      <c r="H14" s="22"/>
      <c r="I14" s="25">
        <v>10</v>
      </c>
      <c r="J14" s="22"/>
      <c r="K14" s="37"/>
    </row>
    <row r="15" spans="2:11">
      <c r="F15" s="26" t="s">
        <v>3</v>
      </c>
      <c r="G15" s="21">
        <v>1500</v>
      </c>
      <c r="H15" s="22"/>
      <c r="I15" s="25">
        <f>G15+C14</f>
        <v>2152</v>
      </c>
      <c r="J15" s="22"/>
      <c r="K15" s="38"/>
    </row>
    <row r="16" spans="2:11">
      <c r="B16" s="2" t="s">
        <v>28</v>
      </c>
      <c r="F16" s="26" t="s">
        <v>21</v>
      </c>
      <c r="G16" s="21"/>
      <c r="H16" s="22">
        <f>SUM(G14:G15)</f>
        <v>1510</v>
      </c>
      <c r="I16" s="25"/>
      <c r="J16" s="22">
        <f>SUM(I14:I15)</f>
        <v>2162</v>
      </c>
    </row>
    <row r="17" spans="6:10">
      <c r="F17" s="27" t="s">
        <v>22</v>
      </c>
      <c r="G17" s="21"/>
      <c r="H17" s="28" t="s">
        <v>17</v>
      </c>
      <c r="I17" s="29"/>
      <c r="J17" s="28" t="s">
        <v>17</v>
      </c>
    </row>
    <row r="18" spans="6:10">
      <c r="F18" s="27" t="s">
        <v>13</v>
      </c>
      <c r="G18" s="23"/>
      <c r="H18" s="30"/>
      <c r="I18" s="23"/>
      <c r="J18" s="30"/>
    </row>
    <row r="19" spans="6:10">
      <c r="F19" s="31" t="s">
        <v>23</v>
      </c>
      <c r="G19" s="29">
        <v>1000</v>
      </c>
      <c r="H19" s="30"/>
      <c r="I19" s="25">
        <v>1000</v>
      </c>
      <c r="J19" s="30"/>
    </row>
    <row r="20" spans="6:10">
      <c r="F20" s="26" t="s">
        <v>33</v>
      </c>
      <c r="G20" s="32">
        <v>38490</v>
      </c>
      <c r="H20" s="33"/>
      <c r="I20" s="32">
        <v>17838</v>
      </c>
      <c r="J20" s="33"/>
    </row>
    <row r="21" spans="6:10">
      <c r="F21" s="24" t="s">
        <v>14</v>
      </c>
      <c r="G21" s="21"/>
      <c r="H21" s="22">
        <f>SUM(G19:G20)</f>
        <v>39490</v>
      </c>
      <c r="I21" s="21"/>
      <c r="J21" s="22">
        <f>SUM(I19:I20)</f>
        <v>18838</v>
      </c>
    </row>
    <row r="22" spans="6:10" ht="15.75" thickBot="1">
      <c r="F22" s="34" t="s">
        <v>15</v>
      </c>
      <c r="G22" s="35"/>
      <c r="H22" s="36">
        <f>SUM(H14:H21)</f>
        <v>41000</v>
      </c>
      <c r="I22" s="35"/>
      <c r="J22" s="36">
        <f>SUM(J14:J21)</f>
        <v>21000</v>
      </c>
    </row>
    <row r="23" spans="6:10">
      <c r="J23" s="3"/>
    </row>
    <row r="24" spans="6:10">
      <c r="F24" s="52" t="str">
        <f>CONCATENATE("Рентабельность активов, % в год = ",C14," /",H12," = ")</f>
        <v xml:space="preserve">Рентабельность активов, % в год = 652 /41000 = </v>
      </c>
      <c r="H24" s="38">
        <f>C14*12/H12</f>
        <v>0.19082926829268293</v>
      </c>
      <c r="I24" s="38"/>
      <c r="J24" s="38">
        <f>D14*12/J12</f>
        <v>0.37257142857142855</v>
      </c>
    </row>
    <row r="25" spans="6:10">
      <c r="F25" s="52" t="str">
        <f>CONCATENATE("Период погашения кредиторской задолженности, дней = ",G20," * 30 /",-C5," = ")</f>
        <v xml:space="preserve">Период погашения кредиторской задолженности, дней = 38490 * 30 /8500 = </v>
      </c>
      <c r="H25" s="39">
        <f>G20/-C5*30</f>
        <v>135.84705882352941</v>
      </c>
      <c r="I25" s="39"/>
      <c r="J25" s="39">
        <f>I20/-D5*30</f>
        <v>62.95764705882354</v>
      </c>
    </row>
    <row r="26" spans="6:10">
      <c r="F26" s="52" t="str">
        <f>CONCATENATE("Товарные запасы в днях хранения = ",G6," * 30 / ",-C5," = ")</f>
        <v xml:space="preserve">Товарные запасы в днях хранения = 12000 * 30 / 8500 = </v>
      </c>
      <c r="H26" s="39">
        <f>G6/-C5*30</f>
        <v>42.352941176470594</v>
      </c>
      <c r="I26" s="39"/>
      <c r="J26" s="39">
        <f>I6/-D5*30</f>
        <v>21.176470588235297</v>
      </c>
    </row>
    <row r="27" spans="6:10">
      <c r="F27" s="52" t="str">
        <f>CONCATENATE("Период погашения дебиторской задолженности, дней = ",G9," * 30 / ",C4," = ")</f>
        <v xml:space="preserve">Период погашения дебиторской задолженности, дней = 20000 * 30 / 10000 = </v>
      </c>
      <c r="H27" s="39">
        <f>G9/C4*30</f>
        <v>60</v>
      </c>
      <c r="I27" s="39"/>
      <c r="J27" s="39">
        <f>I9/D4*30</f>
        <v>30</v>
      </c>
    </row>
    <row r="28" spans="6:10">
      <c r="F28" s="52" t="str">
        <f>CONCATENATE("Коэффициент текущей ликвидности  = ",H11," / ",H21," = ")</f>
        <v xml:space="preserve">Коэффициент текущей ликвидности  = 41000 / 39490 = </v>
      </c>
      <c r="H28" s="3">
        <f>H11/H21</f>
        <v>1.0382375284882248</v>
      </c>
      <c r="I28" s="3"/>
      <c r="J28" s="3">
        <f>J11/J21</f>
        <v>1.1147680220830236</v>
      </c>
    </row>
    <row r="29" spans="6:10">
      <c r="F29" s="52" t="str">
        <f>CONCATENATE("Коэффициент срочной ликвидности  = (",G9," + ",G10,") / ",H21," = ")</f>
        <v xml:space="preserve">Коэффициент срочной ликвидности  = (20000 + 1000) / 39490 = </v>
      </c>
      <c r="H29" s="3">
        <f>(G9+G10)/H21</f>
        <v>0.53178019751835903</v>
      </c>
      <c r="I29" s="3"/>
      <c r="J29" s="3">
        <f>(I9+I10)/J21</f>
        <v>0.58392610680539336</v>
      </c>
    </row>
  </sheetData>
  <mergeCells count="4">
    <mergeCell ref="B2:D2"/>
    <mergeCell ref="F2:J2"/>
    <mergeCell ref="G3:H3"/>
    <mergeCell ref="I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Наше маленькое производство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2011-10-31T13:07:47Z</dcterms:created>
  <dcterms:modified xsi:type="dcterms:W3CDTF">2012-11-07T12:59:59Z</dcterms:modified>
</cp:coreProperties>
</file>