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Сергей\Dropbox\!Сайт\7_Библиотека\Голдратт\"/>
    </mc:Choice>
  </mc:AlternateContent>
  <bookViews>
    <workbookView xWindow="120" yWindow="45" windowWidth="18975" windowHeight="11955"/>
  </bookViews>
  <sheets>
    <sheet name="Таблицы" sheetId="23" r:id="rId1"/>
    <sheet name="Поиск решения" sheetId="26" r:id="rId2"/>
  </sheets>
  <definedNames>
    <definedName name="solver_adj" localSheetId="1" hidden="1">'Поиск решения'!$C$4:$D$4</definedName>
    <definedName name="solver_cvg" localSheetId="1" hidden="1">0.0001</definedName>
    <definedName name="solver_drv" localSheetId="1" hidden="1">1</definedName>
    <definedName name="solver_eng" localSheetId="1" hidden="1">2</definedName>
    <definedName name="solver_est" localSheetId="1" hidden="1">1</definedName>
    <definedName name="solver_itr" localSheetId="1" hidden="1">100</definedName>
    <definedName name="solver_lhs1" localSheetId="1" hidden="1">'Поиск решения'!$C$18</definedName>
    <definedName name="solver_lhs2" localSheetId="1" hidden="1">'Поиск решения'!$C$19</definedName>
    <definedName name="solver_lhs3" localSheetId="1" hidden="1">'Поиск решения'!$C$20</definedName>
    <definedName name="solver_lhs4" localSheetId="1" hidden="1">'Поиск решения'!$C$21</definedName>
    <definedName name="solver_lhs5" localSheetId="1" hidden="1">'Поиск решения'!$C$4</definedName>
    <definedName name="solver_lhs6" localSheetId="1" hidden="1">'Поиск решения'!$C$4</definedName>
    <definedName name="solver_lhs7" localSheetId="1" hidden="1">'Поиск решения'!$D$4</definedName>
    <definedName name="solver_lhs8" localSheetId="1" hidden="1">'Поиск решения'!$D$4</definedName>
    <definedName name="solver_lin" localSheetId="1" hidden="1">1</definedName>
    <definedName name="solver_mip" localSheetId="1" hidden="1">2147483647</definedName>
    <definedName name="solver_mni" localSheetId="1" hidden="1">30</definedName>
    <definedName name="solver_mrt" localSheetId="1" hidden="1">0.075</definedName>
    <definedName name="solver_msl" localSheetId="1" hidden="1">2</definedName>
    <definedName name="solver_neg" localSheetId="1" hidden="1">2</definedName>
    <definedName name="solver_nod" localSheetId="1" hidden="1">2147483647</definedName>
    <definedName name="solver_num" localSheetId="1" hidden="1">8</definedName>
    <definedName name="solver_nwt" localSheetId="1" hidden="1">1</definedName>
    <definedName name="solver_opt" localSheetId="1" hidden="1">'Поиск решения'!$C$8</definedName>
    <definedName name="solver_pre" localSheetId="1" hidden="1">0.000001</definedName>
    <definedName name="solver_rbv" localSheetId="1" hidden="1">1</definedName>
    <definedName name="solver_rel1" localSheetId="1" hidden="1">1</definedName>
    <definedName name="solver_rel2" localSheetId="1" hidden="1">1</definedName>
    <definedName name="solver_rel3" localSheetId="1" hidden="1">1</definedName>
    <definedName name="solver_rel4" localSheetId="1" hidden="1">1</definedName>
    <definedName name="solver_rel5" localSheetId="1" hidden="1">1</definedName>
    <definedName name="solver_rel6" localSheetId="1" hidden="1">3</definedName>
    <definedName name="solver_rel7" localSheetId="1" hidden="1">1</definedName>
    <definedName name="solver_rel8" localSheetId="1" hidden="1">3</definedName>
    <definedName name="solver_rhs1" localSheetId="1" hidden="1">'Поиск решения'!$E$18</definedName>
    <definedName name="solver_rhs2" localSheetId="1" hidden="1">'Поиск решения'!$E$19</definedName>
    <definedName name="solver_rhs3" localSheetId="1" hidden="1">'Поиск решения'!$E$20</definedName>
    <definedName name="solver_rhs4" localSheetId="1" hidden="1">'Поиск решения'!$E$21</definedName>
    <definedName name="solver_rhs5" localSheetId="1" hidden="1">'Поиск решения'!$C$6</definedName>
    <definedName name="solver_rhs6" localSheetId="1" hidden="1">'Поиск решения'!$C$5</definedName>
    <definedName name="solver_rhs7" localSheetId="1" hidden="1">'Поиск решения'!$D$6</definedName>
    <definedName name="solver_rhs8" localSheetId="1" hidden="1">'Поиск решения'!$D$5</definedName>
    <definedName name="solver_rlx" localSheetId="1" hidden="1">1</definedName>
    <definedName name="solver_rsd" localSheetId="1" hidden="1">0</definedName>
    <definedName name="solver_scl" localSheetId="1" hidden="1">2</definedName>
    <definedName name="solver_sho" localSheetId="1" hidden="1">2</definedName>
    <definedName name="solver_ssz" localSheetId="1" hidden="1">100</definedName>
    <definedName name="solver_tim" localSheetId="1" hidden="1">100</definedName>
    <definedName name="solver_tol" localSheetId="1" hidden="1">0.05</definedName>
    <definedName name="solver_typ" localSheetId="1" hidden="1">1</definedName>
    <definedName name="solver_val" localSheetId="1" hidden="1">0</definedName>
    <definedName name="solver_ver" localSheetId="1" hidden="1">3</definedName>
  </definedNames>
  <calcPr calcId="152511"/>
</workbook>
</file>

<file path=xl/calcChain.xml><?xml version="1.0" encoding="utf-8"?>
<calcChain xmlns="http://schemas.openxmlformats.org/spreadsheetml/2006/main">
  <c r="C21" i="26" l="1"/>
  <c r="C19" i="26"/>
  <c r="C20" i="26"/>
  <c r="C18" i="26"/>
  <c r="D7" i="26"/>
  <c r="C7" i="26"/>
  <c r="E19" i="26"/>
  <c r="E20" i="26"/>
  <c r="E21" i="26"/>
  <c r="E18" i="26"/>
  <c r="E13" i="26"/>
  <c r="E14" i="26"/>
  <c r="E15" i="26"/>
  <c r="E12" i="26"/>
  <c r="D13" i="26"/>
  <c r="D14" i="26"/>
  <c r="D15" i="26"/>
  <c r="D12" i="26"/>
  <c r="C13" i="26"/>
  <c r="C14" i="26"/>
  <c r="C15" i="26"/>
  <c r="C12" i="26"/>
  <c r="C8" i="26"/>
  <c r="AB8" i="23"/>
  <c r="AA8" i="23"/>
  <c r="AB7" i="23"/>
  <c r="AA7" i="23"/>
  <c r="AB5" i="23"/>
  <c r="AA5" i="23"/>
  <c r="AA4" i="23"/>
  <c r="AB4" i="23"/>
  <c r="AB6" i="23" s="1"/>
  <c r="W8" i="23"/>
  <c r="D15" i="23"/>
  <c r="C15" i="23"/>
  <c r="D10" i="23"/>
  <c r="C10" i="23"/>
  <c r="X6" i="23"/>
  <c r="W6" i="23"/>
  <c r="S7" i="23"/>
  <c r="S8" i="23" s="1"/>
  <c r="I7" i="23"/>
  <c r="H6" i="23"/>
  <c r="G6" i="23"/>
  <c r="S5" i="23"/>
  <c r="S6" i="23" s="1"/>
  <c r="R5" i="23"/>
  <c r="H5" i="23"/>
  <c r="G5" i="23"/>
  <c r="H4" i="23"/>
  <c r="G4" i="23"/>
  <c r="H3" i="23"/>
  <c r="G3" i="23"/>
  <c r="AC8" i="23" l="1"/>
  <c r="X8" i="23"/>
  <c r="R4" i="23"/>
  <c r="R6" i="23" s="1"/>
  <c r="T6" i="23" s="1"/>
  <c r="I3" i="23"/>
  <c r="J3" i="23" s="1"/>
  <c r="I4" i="23"/>
  <c r="J4" i="23" s="1"/>
  <c r="I5" i="23"/>
  <c r="J5" i="23" s="1"/>
  <c r="I6" i="23"/>
  <c r="J6" i="23" s="1"/>
  <c r="AA6" i="23"/>
  <c r="AC6" i="23" s="1"/>
  <c r="R8" i="23"/>
  <c r="T8" i="23" s="1"/>
  <c r="T9" i="23" s="1"/>
  <c r="T11" i="23" s="1"/>
  <c r="AC9" i="23" l="1"/>
  <c r="AC11" i="23" s="1"/>
</calcChain>
</file>

<file path=xl/sharedStrings.xml><?xml version="1.0" encoding="utf-8"?>
<sst xmlns="http://schemas.openxmlformats.org/spreadsheetml/2006/main" count="104" uniqueCount="78">
  <si>
    <t>Цена</t>
  </si>
  <si>
    <t>Спрос в неделю, шт.</t>
  </si>
  <si>
    <t>Цена реализации, долл.</t>
  </si>
  <si>
    <t>Общее необходимое время, мин</t>
  </si>
  <si>
    <t>Необходимое время /доступное время</t>
  </si>
  <si>
    <t>Лучший продукт</t>
  </si>
  <si>
    <t>100 долл.</t>
  </si>
  <si>
    <t>Сырье</t>
  </si>
  <si>
    <t>45 долл.</t>
  </si>
  <si>
    <t>Время производства</t>
  </si>
  <si>
    <t>Выручка, долл.</t>
  </si>
  <si>
    <t>Затраты на сырье, долл.</t>
  </si>
  <si>
    <t>Валовая маржа, долл.</t>
  </si>
  <si>
    <t>Операционные затраты, долл.</t>
  </si>
  <si>
    <t>Чистая прибыль, долл.</t>
  </si>
  <si>
    <t>Производственный план, шт.</t>
  </si>
  <si>
    <t>Цена за единицу продукции, долл.</t>
  </si>
  <si>
    <t>Всего</t>
  </si>
  <si>
    <t>Стоимость материи на единицу продукции, долл.</t>
  </si>
  <si>
    <t>Таблица 1</t>
  </si>
  <si>
    <t>Таблица 2</t>
  </si>
  <si>
    <t>Таблица 3</t>
  </si>
  <si>
    <t>Таблица 4</t>
  </si>
  <si>
    <t>Таблица 5</t>
  </si>
  <si>
    <t>Таблица 6</t>
  </si>
  <si>
    <t>Q</t>
  </si>
  <si>
    <t>Цена (Р)</t>
  </si>
  <si>
    <t>Полностью переменный издержки (TVC)</t>
  </si>
  <si>
    <t>D</t>
  </si>
  <si>
    <t>Р</t>
  </si>
  <si>
    <t>Стоимость материала 1, долл. за шт.</t>
  </si>
  <si>
    <t>Стоимость материала 2, долл. за шт.</t>
  </si>
  <si>
    <t>Стоимость материала 3, долл. за шт.</t>
  </si>
  <si>
    <t>Стоимость готовой детали, долл. за шт.</t>
  </si>
  <si>
    <t>Итого производственный процесс, мин. на шт.</t>
  </si>
  <si>
    <t>Итого, стоимость материалов, долл. за шт</t>
  </si>
  <si>
    <t>Процесс</t>
  </si>
  <si>
    <t>А</t>
  </si>
  <si>
    <t>В</t>
  </si>
  <si>
    <t>С</t>
  </si>
  <si>
    <t>Время процесса А, мин на шт.</t>
  </si>
  <si>
    <t>Время процесса В, мин на шт.</t>
  </si>
  <si>
    <t>Время процесса С, мин на шт.</t>
  </si>
  <si>
    <t>Время в неделю на изделие Р, мин</t>
  </si>
  <si>
    <t>Время в неделю на изделие Q, мин</t>
  </si>
  <si>
    <t>Доступное время по каждому процессу в неделю, мин</t>
  </si>
  <si>
    <t>Время процесса D, мин на шт.</t>
  </si>
  <si>
    <t>Продукт Р</t>
  </si>
  <si>
    <t>Продук Q</t>
  </si>
  <si>
    <t>90 долл.</t>
  </si>
  <si>
    <t>40 долл.</t>
  </si>
  <si>
    <t>60 мин</t>
  </si>
  <si>
    <t>50 мин.</t>
  </si>
  <si>
    <t>P</t>
  </si>
  <si>
    <t>Стоимость материалов на единицу продукции, долл.</t>
  </si>
  <si>
    <t>Чистая прибыль/убытки, долл.</t>
  </si>
  <si>
    <r>
      <t>Скорость генерации дохода T</t>
    </r>
    <r>
      <rPr>
        <vertAlign val="subscript"/>
        <sz val="11"/>
        <color rgb="FF000000"/>
        <rFont val="Calibri"/>
        <family val="2"/>
        <charset val="204"/>
        <scheme val="minor"/>
      </rPr>
      <t>u</t>
    </r>
    <r>
      <rPr>
        <sz val="11"/>
        <color rgb="FF000000"/>
        <rFont val="Calibri"/>
        <family val="2"/>
        <charset val="204"/>
        <scheme val="minor"/>
      </rPr>
      <t xml:space="preserve"> = (P – TVC), долл. на шт.</t>
    </r>
  </si>
  <si>
    <t>Время обработки на участке-ограничении В (CCR), мин.</t>
  </si>
  <si>
    <t>Скорость генерации дохода / время CCR, долл. в мин.</t>
  </si>
  <si>
    <t>Продукты</t>
  </si>
  <si>
    <t>Объем выпуска продуктов - искомые переменные</t>
  </si>
  <si>
    <r>
      <t>х</t>
    </r>
    <r>
      <rPr>
        <vertAlign val="subscript"/>
        <sz val="11"/>
        <color theme="1"/>
        <rFont val="Calibri"/>
        <family val="2"/>
        <charset val="204"/>
        <scheme val="minor"/>
      </rPr>
      <t>1</t>
    </r>
  </si>
  <si>
    <r>
      <t>х</t>
    </r>
    <r>
      <rPr>
        <vertAlign val="subscript"/>
        <sz val="11"/>
        <color theme="1"/>
        <rFont val="Calibri"/>
        <family val="2"/>
        <charset val="204"/>
        <scheme val="minor"/>
      </rPr>
      <t>2</t>
    </r>
    <r>
      <rPr>
        <sz val="11"/>
        <color theme="1"/>
        <rFont val="Calibri"/>
        <family val="2"/>
        <charset val="204"/>
        <scheme val="minor"/>
      </rPr>
      <t xml:space="preserve"> </t>
    </r>
  </si>
  <si>
    <t>Значение искомых переменных</t>
  </si>
  <si>
    <t>Ограничения искомых переменных снизу</t>
  </si>
  <si>
    <t>Значение целевой функции</t>
  </si>
  <si>
    <t>Использование и предоставление ресурсов</t>
  </si>
  <si>
    <t>Наименование 
ресурса</t>
  </si>
  <si>
    <t>Запись ограничений в математическом виде</t>
  </si>
  <si>
    <t>левая часть неравенства</t>
  </si>
  <si>
    <t>знак неравенства</t>
  </si>
  <si>
    <t>правая часть неравенства</t>
  </si>
  <si>
    <t>&lt;=</t>
  </si>
  <si>
    <t>Ограничения искомых переменных сверху</t>
  </si>
  <si>
    <t>максимизировать</t>
  </si>
  <si>
    <t>Потребление ресурсов на единицу продукта, мин</t>
  </si>
  <si>
    <t>Планируемый объем ресурсов на следующий месяц, мин</t>
  </si>
  <si>
    <t>Скорость генерации дохода долл. на шт.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</si>
</sst>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7" formatCode="#,##0&quot;р.&quot;"/>
    <numFmt numFmtId="168" formatCode="[$$-409]#,##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vertAlign val="subscript"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vertAlign val="subscript"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2" fillId="0" borderId="0" xfId="0" applyFont="1" applyFill="1" applyBorder="1" applyAlignment="1">
      <alignment vertical="center" wrapText="1"/>
    </xf>
    <xf numFmtId="0" fontId="0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 wrapText="1"/>
    </xf>
    <xf numFmtId="9" fontId="0" fillId="3" borderId="1" xfId="1" applyFont="1" applyFill="1" applyBorder="1"/>
    <xf numFmtId="9" fontId="0" fillId="4" borderId="1" xfId="1" applyFont="1" applyFill="1" applyBorder="1"/>
    <xf numFmtId="0" fontId="0" fillId="0" borderId="0" xfId="0" applyFont="1"/>
    <xf numFmtId="0" fontId="0" fillId="2" borderId="1" xfId="0" applyFont="1" applyFill="1" applyBorder="1" applyAlignment="1">
      <alignment horizontal="center" vertical="center" wrapText="1"/>
    </xf>
    <xf numFmtId="0" fontId="0" fillId="3" borderId="1" xfId="0" applyFont="1" applyFill="1" applyBorder="1"/>
    <xf numFmtId="0" fontId="0" fillId="0" borderId="1" xfId="0" applyFont="1" applyBorder="1"/>
    <xf numFmtId="0" fontId="2" fillId="2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vertical="center" wrapText="1"/>
    </xf>
    <xf numFmtId="3" fontId="2" fillId="3" borderId="1" xfId="0" applyNumberFormat="1" applyFont="1" applyFill="1" applyBorder="1" applyAlignment="1">
      <alignment vertical="center" wrapText="1"/>
    </xf>
    <xf numFmtId="3" fontId="2" fillId="3" borderId="3" xfId="0" applyNumberFormat="1" applyFont="1" applyFill="1" applyBorder="1" applyAlignment="1">
      <alignment vertical="center" wrapText="1"/>
    </xf>
    <xf numFmtId="3" fontId="2" fillId="3" borderId="2" xfId="0" applyNumberFormat="1" applyFont="1" applyFill="1" applyBorder="1" applyAlignment="1">
      <alignment vertical="center" wrapText="1"/>
    </xf>
    <xf numFmtId="164" fontId="2" fillId="3" borderId="1" xfId="0" applyNumberFormat="1" applyFont="1" applyFill="1" applyBorder="1" applyAlignment="1">
      <alignment vertical="center" wrapText="1"/>
    </xf>
    <xf numFmtId="0" fontId="0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ill="1" applyAlignment="1"/>
    <xf numFmtId="0" fontId="0" fillId="4" borderId="0" xfId="0" applyFill="1"/>
    <xf numFmtId="167" fontId="0" fillId="0" borderId="0" xfId="0" applyNumberFormat="1"/>
    <xf numFmtId="0" fontId="4" fillId="0" borderId="0" xfId="0" applyFont="1"/>
    <xf numFmtId="0" fontId="0" fillId="0" borderId="3" xfId="0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0" fontId="0" fillId="5" borderId="1" xfId="0" applyFill="1" applyBorder="1" applyAlignment="1">
      <alignment horizontal="center" wrapText="1"/>
    </xf>
    <xf numFmtId="0" fontId="0" fillId="0" borderId="4" xfId="0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0" borderId="1" xfId="0" applyBorder="1"/>
    <xf numFmtId="3" fontId="0" fillId="2" borderId="1" xfId="0" applyNumberForma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0" borderId="0" xfId="0" applyBorder="1"/>
    <xf numFmtId="0" fontId="4" fillId="0" borderId="0" xfId="0" applyFont="1" applyFill="1" applyBorder="1"/>
    <xf numFmtId="168" fontId="0" fillId="0" borderId="0" xfId="0" applyNumberFormat="1"/>
    <xf numFmtId="168" fontId="0" fillId="4" borderId="0" xfId="0" applyNumberFormat="1" applyFill="1"/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C70"/>
  <sheetViews>
    <sheetView showGridLines="0" tabSelected="1" workbookViewId="0">
      <selection activeCell="B25" sqref="B25"/>
    </sheetView>
  </sheetViews>
  <sheetFormatPr defaultRowHeight="15" x14ac:dyDescent="0.25"/>
  <cols>
    <col min="1" max="1" width="4.28515625" style="2" customWidth="1"/>
    <col min="2" max="2" width="44.42578125" style="3" bestFit="1" customWidth="1"/>
    <col min="3" max="4" width="8.7109375" style="2" customWidth="1"/>
    <col min="5" max="5" width="3.7109375" style="2" customWidth="1"/>
    <col min="6" max="6" width="10.7109375" style="12" customWidth="1"/>
    <col min="7" max="7" width="19.5703125" style="12" customWidth="1"/>
    <col min="8" max="8" width="21" style="12" customWidth="1"/>
    <col min="9" max="9" width="21.140625" style="12" customWidth="1"/>
    <col min="10" max="10" width="20.5703125" style="12" customWidth="1"/>
    <col min="11" max="11" width="3.7109375" style="2" customWidth="1"/>
    <col min="12" max="12" width="22" style="12" customWidth="1"/>
    <col min="13" max="15" width="18.7109375" style="12" customWidth="1"/>
    <col min="16" max="16" width="3.7109375" style="2" customWidth="1"/>
    <col min="17" max="17" width="50.85546875" style="12" bestFit="1" customWidth="1"/>
    <col min="18" max="20" width="8.7109375" style="12" customWidth="1"/>
    <col min="21" max="21" width="3.7109375" style="2" customWidth="1"/>
    <col min="22" max="22" width="55" style="2" customWidth="1"/>
    <col min="23" max="24" width="8.7109375" style="2" customWidth="1"/>
    <col min="25" max="25" width="3.7109375" style="2" customWidth="1"/>
    <col min="26" max="26" width="50.85546875" style="12" bestFit="1" customWidth="1"/>
    <col min="27" max="29" width="8.7109375" style="12" customWidth="1"/>
    <col min="30" max="16384" width="9.140625" style="2"/>
  </cols>
  <sheetData>
    <row r="1" spans="2:29" x14ac:dyDescent="0.25">
      <c r="F1" s="1" t="s">
        <v>20</v>
      </c>
    </row>
    <row r="2" spans="2:29" ht="30" x14ac:dyDescent="0.25">
      <c r="B2" s="1" t="s">
        <v>19</v>
      </c>
      <c r="F2" s="13" t="s">
        <v>36</v>
      </c>
      <c r="G2" s="13" t="s">
        <v>43</v>
      </c>
      <c r="H2" s="13" t="s">
        <v>44</v>
      </c>
      <c r="I2" s="13" t="s">
        <v>3</v>
      </c>
      <c r="J2" s="13" t="s">
        <v>4</v>
      </c>
      <c r="L2" t="s">
        <v>21</v>
      </c>
      <c r="Q2" t="s">
        <v>22</v>
      </c>
      <c r="V2" t="s">
        <v>23</v>
      </c>
      <c r="Z2" s="4" t="s">
        <v>24</v>
      </c>
    </row>
    <row r="3" spans="2:29" x14ac:dyDescent="0.25">
      <c r="B3" s="5"/>
      <c r="C3" s="6" t="s">
        <v>29</v>
      </c>
      <c r="D3" s="6" t="s">
        <v>25</v>
      </c>
      <c r="F3" s="23" t="s">
        <v>37</v>
      </c>
      <c r="G3" s="14">
        <f>C$4*C11</f>
        <v>1500</v>
      </c>
      <c r="H3" s="14">
        <f>D$4*D11</f>
        <v>500</v>
      </c>
      <c r="I3" s="14">
        <f>G3+H3</f>
        <v>2000</v>
      </c>
      <c r="J3" s="10">
        <f>I3/$I$7</f>
        <v>0.83333333333333337</v>
      </c>
      <c r="L3" s="16"/>
      <c r="M3" s="6" t="s">
        <v>47</v>
      </c>
      <c r="N3" s="6" t="s">
        <v>48</v>
      </c>
      <c r="O3" s="6" t="s">
        <v>5</v>
      </c>
      <c r="Q3" s="7"/>
      <c r="R3" s="6" t="s">
        <v>53</v>
      </c>
      <c r="S3" s="6" t="s">
        <v>25</v>
      </c>
      <c r="T3" s="6" t="s">
        <v>17</v>
      </c>
      <c r="V3" s="7"/>
      <c r="W3" s="6" t="s">
        <v>53</v>
      </c>
      <c r="X3" s="6" t="s">
        <v>25</v>
      </c>
      <c r="Z3" s="7"/>
      <c r="AA3" s="6" t="s">
        <v>53</v>
      </c>
      <c r="AB3" s="6" t="s">
        <v>25</v>
      </c>
      <c r="AC3" s="6" t="s">
        <v>17</v>
      </c>
    </row>
    <row r="4" spans="2:29" x14ac:dyDescent="0.25">
      <c r="B4" s="8" t="s">
        <v>1</v>
      </c>
      <c r="C4" s="9">
        <v>100</v>
      </c>
      <c r="D4" s="9">
        <v>50</v>
      </c>
      <c r="F4" s="23" t="s">
        <v>38</v>
      </c>
      <c r="G4" s="14">
        <f>C$4*C12</f>
        <v>1500</v>
      </c>
      <c r="H4" s="14">
        <f>D$4*D12</f>
        <v>1500</v>
      </c>
      <c r="I4" s="14">
        <f t="shared" ref="I4:I6" si="0">G4+H4</f>
        <v>3000</v>
      </c>
      <c r="J4" s="11">
        <f>I4/$I$7</f>
        <v>1.25</v>
      </c>
      <c r="L4" s="17" t="s">
        <v>0</v>
      </c>
      <c r="M4" s="9" t="s">
        <v>49</v>
      </c>
      <c r="N4" s="9" t="s">
        <v>6</v>
      </c>
      <c r="O4" s="9" t="s">
        <v>25</v>
      </c>
      <c r="Q4" s="18" t="s">
        <v>15</v>
      </c>
      <c r="R4" s="19">
        <f>(I7-H4)/C12</f>
        <v>60</v>
      </c>
      <c r="S4" s="19">
        <v>50</v>
      </c>
      <c r="T4" s="19"/>
      <c r="V4" s="18" t="s">
        <v>26</v>
      </c>
      <c r="W4" s="19">
        <v>90</v>
      </c>
      <c r="X4" s="19">
        <v>100</v>
      </c>
      <c r="Z4" s="18" t="s">
        <v>15</v>
      </c>
      <c r="AA4" s="19">
        <f>C4</f>
        <v>100</v>
      </c>
      <c r="AB4" s="19">
        <f>(I7-G4)/D12</f>
        <v>30</v>
      </c>
      <c r="AC4" s="19"/>
    </row>
    <row r="5" spans="2:29" x14ac:dyDescent="0.25">
      <c r="B5" s="8" t="s">
        <v>2</v>
      </c>
      <c r="C5" s="9">
        <v>90</v>
      </c>
      <c r="D5" s="9">
        <v>100</v>
      </c>
      <c r="F5" s="23" t="s">
        <v>39</v>
      </c>
      <c r="G5" s="14">
        <f>C$4*C13</f>
        <v>1500</v>
      </c>
      <c r="H5" s="14">
        <f>D$4*D13</f>
        <v>250</v>
      </c>
      <c r="I5" s="14">
        <f t="shared" si="0"/>
        <v>1750</v>
      </c>
      <c r="J5" s="10">
        <f>I5/$I$7</f>
        <v>0.72916666666666663</v>
      </c>
      <c r="L5" s="17" t="s">
        <v>7</v>
      </c>
      <c r="M5" s="9" t="s">
        <v>8</v>
      </c>
      <c r="N5" s="9" t="s">
        <v>50</v>
      </c>
      <c r="O5" s="9" t="s">
        <v>25</v>
      </c>
      <c r="Q5" s="18" t="s">
        <v>16</v>
      </c>
      <c r="R5" s="19">
        <f>C5</f>
        <v>90</v>
      </c>
      <c r="S5" s="19">
        <f>D5</f>
        <v>100</v>
      </c>
      <c r="T5" s="19"/>
      <c r="V5" s="18" t="s">
        <v>27</v>
      </c>
      <c r="W5" s="19">
        <v>45</v>
      </c>
      <c r="X5" s="19">
        <v>40</v>
      </c>
      <c r="Z5" s="18" t="s">
        <v>16</v>
      </c>
      <c r="AA5" s="19">
        <f>C5</f>
        <v>90</v>
      </c>
      <c r="AB5" s="19">
        <f>D5</f>
        <v>100</v>
      </c>
      <c r="AC5" s="19"/>
    </row>
    <row r="6" spans="2:29" ht="18" x14ac:dyDescent="0.25">
      <c r="B6" s="8" t="s">
        <v>30</v>
      </c>
      <c r="C6" s="9">
        <v>20</v>
      </c>
      <c r="D6" s="9"/>
      <c r="F6" s="23" t="s">
        <v>28</v>
      </c>
      <c r="G6" s="14">
        <f>C$4*C14</f>
        <v>1500</v>
      </c>
      <c r="H6" s="14">
        <f>D$4*D14</f>
        <v>250</v>
      </c>
      <c r="I6" s="14">
        <f t="shared" si="0"/>
        <v>1750</v>
      </c>
      <c r="J6" s="10">
        <f>I6/$I$7</f>
        <v>0.72916666666666663</v>
      </c>
      <c r="L6" s="17" t="s">
        <v>9</v>
      </c>
      <c r="M6" s="9" t="s">
        <v>51</v>
      </c>
      <c r="N6" s="9" t="s">
        <v>52</v>
      </c>
      <c r="O6" s="9" t="s">
        <v>25</v>
      </c>
      <c r="Q6" s="18" t="s">
        <v>10</v>
      </c>
      <c r="R6" s="19">
        <f>R4*R5</f>
        <v>5400</v>
      </c>
      <c r="S6" s="19">
        <f>S4*S5</f>
        <v>5000</v>
      </c>
      <c r="T6" s="19">
        <f>SUM(R6:S6)</f>
        <v>10400</v>
      </c>
      <c r="V6" s="8" t="s">
        <v>56</v>
      </c>
      <c r="W6" s="19">
        <f>W4-W5</f>
        <v>45</v>
      </c>
      <c r="X6" s="19">
        <f>X4-X5</f>
        <v>60</v>
      </c>
      <c r="Z6" s="18" t="s">
        <v>10</v>
      </c>
      <c r="AA6" s="19">
        <f>AA4*AA5</f>
        <v>9000</v>
      </c>
      <c r="AB6" s="19">
        <f>AB4*AB5</f>
        <v>3000</v>
      </c>
      <c r="AC6" s="19">
        <f>SUM(AA6:AB6)</f>
        <v>12000</v>
      </c>
    </row>
    <row r="7" spans="2:29" x14ac:dyDescent="0.25">
      <c r="B7" s="8" t="s">
        <v>31</v>
      </c>
      <c r="C7" s="9">
        <v>20</v>
      </c>
      <c r="D7" s="9">
        <v>20</v>
      </c>
      <c r="F7" s="15" t="s">
        <v>45</v>
      </c>
      <c r="G7" s="15"/>
      <c r="H7" s="15"/>
      <c r="I7" s="15">
        <f>5*8*60</f>
        <v>2400</v>
      </c>
      <c r="J7" s="15"/>
      <c r="Q7" s="8" t="s">
        <v>54</v>
      </c>
      <c r="R7" s="19">
        <v>45</v>
      </c>
      <c r="S7" s="19">
        <f>D10</f>
        <v>40</v>
      </c>
      <c r="T7" s="19"/>
      <c r="V7" s="18" t="s">
        <v>57</v>
      </c>
      <c r="W7" s="19">
        <v>15</v>
      </c>
      <c r="X7" s="19">
        <v>30</v>
      </c>
      <c r="Z7" s="8" t="s">
        <v>18</v>
      </c>
      <c r="AA7" s="19">
        <f>C10</f>
        <v>45</v>
      </c>
      <c r="AB7" s="19">
        <f>D10</f>
        <v>40</v>
      </c>
      <c r="AC7" s="19"/>
    </row>
    <row r="8" spans="2:29" x14ac:dyDescent="0.25">
      <c r="B8" s="8" t="s">
        <v>32</v>
      </c>
      <c r="C8" s="9"/>
      <c r="D8" s="9">
        <v>20</v>
      </c>
      <c r="Q8" s="18" t="s">
        <v>11</v>
      </c>
      <c r="R8" s="19">
        <f>R7*R4</f>
        <v>2700</v>
      </c>
      <c r="S8" s="19">
        <f>S7*S4</f>
        <v>2000</v>
      </c>
      <c r="T8" s="19">
        <f>SUM(R8:S8)</f>
        <v>4700</v>
      </c>
      <c r="V8" s="18" t="s">
        <v>58</v>
      </c>
      <c r="W8" s="22">
        <f>W6/W7</f>
        <v>3</v>
      </c>
      <c r="X8" s="22">
        <f>X6/X7</f>
        <v>2</v>
      </c>
      <c r="Z8" s="18" t="s">
        <v>11</v>
      </c>
      <c r="AA8" s="19">
        <f>AA7*AA4</f>
        <v>4500</v>
      </c>
      <c r="AB8" s="19">
        <f>AB7*AB4</f>
        <v>1200</v>
      </c>
      <c r="AC8" s="19">
        <f>SUM(AA8:AB8)</f>
        <v>5700</v>
      </c>
    </row>
    <row r="9" spans="2:29" x14ac:dyDescent="0.25">
      <c r="B9" s="8" t="s">
        <v>33</v>
      </c>
      <c r="C9" s="9">
        <v>5</v>
      </c>
      <c r="D9" s="9"/>
      <c r="Q9" s="18" t="s">
        <v>12</v>
      </c>
      <c r="R9" s="19"/>
      <c r="S9" s="19"/>
      <c r="T9" s="19">
        <f>T6-T8</f>
        <v>5700</v>
      </c>
      <c r="Z9" s="18" t="s">
        <v>12</v>
      </c>
      <c r="AA9" s="19"/>
      <c r="AB9" s="19"/>
      <c r="AC9" s="19">
        <f>AC6-AC8</f>
        <v>6300</v>
      </c>
    </row>
    <row r="10" spans="2:29" ht="15.75" thickBot="1" x14ac:dyDescent="0.3">
      <c r="B10" s="8" t="s">
        <v>35</v>
      </c>
      <c r="C10" s="9">
        <f>SUM(C6:C9)</f>
        <v>45</v>
      </c>
      <c r="D10" s="9">
        <f>SUM(D6:D9)</f>
        <v>40</v>
      </c>
      <c r="Q10" s="18" t="s">
        <v>13</v>
      </c>
      <c r="R10" s="19"/>
      <c r="S10" s="19"/>
      <c r="T10" s="20">
        <v>-6000</v>
      </c>
      <c r="Z10" s="18" t="s">
        <v>13</v>
      </c>
      <c r="AA10" s="19"/>
      <c r="AB10" s="19"/>
      <c r="AC10" s="20">
        <v>-6000</v>
      </c>
    </row>
    <row r="11" spans="2:29" x14ac:dyDescent="0.25">
      <c r="B11" s="8" t="s">
        <v>40</v>
      </c>
      <c r="C11" s="9">
        <v>15</v>
      </c>
      <c r="D11" s="9">
        <v>10</v>
      </c>
      <c r="Q11" s="18" t="s">
        <v>55</v>
      </c>
      <c r="R11" s="19"/>
      <c r="S11" s="19"/>
      <c r="T11" s="21">
        <f>T9+T10</f>
        <v>-300</v>
      </c>
      <c r="Z11" s="18" t="s">
        <v>14</v>
      </c>
      <c r="AA11" s="19"/>
      <c r="AB11" s="19"/>
      <c r="AC11" s="21">
        <f>AC9+AC10</f>
        <v>300</v>
      </c>
    </row>
    <row r="12" spans="2:29" x14ac:dyDescent="0.25">
      <c r="B12" s="8" t="s">
        <v>41</v>
      </c>
      <c r="C12" s="9">
        <v>15</v>
      </c>
      <c r="D12" s="9">
        <v>30</v>
      </c>
    </row>
    <row r="13" spans="2:29" x14ac:dyDescent="0.25">
      <c r="B13" s="8" t="s">
        <v>42</v>
      </c>
      <c r="C13" s="9">
        <v>15</v>
      </c>
      <c r="D13" s="9">
        <v>5</v>
      </c>
      <c r="Q13" s="2"/>
      <c r="R13" s="2"/>
      <c r="S13" s="2"/>
      <c r="T13" s="2"/>
      <c r="Z13" s="4"/>
    </row>
    <row r="14" spans="2:29" x14ac:dyDescent="0.25">
      <c r="B14" s="8" t="s">
        <v>46</v>
      </c>
      <c r="C14" s="9">
        <v>15</v>
      </c>
      <c r="D14" s="9">
        <v>5</v>
      </c>
      <c r="Q14" s="2"/>
      <c r="R14" s="2"/>
      <c r="S14" s="2"/>
      <c r="T14" s="2"/>
      <c r="Z14" s="4"/>
    </row>
    <row r="15" spans="2:29" x14ac:dyDescent="0.25">
      <c r="B15" s="8" t="s">
        <v>34</v>
      </c>
      <c r="C15" s="9">
        <f>SUM(C11:C14)</f>
        <v>60</v>
      </c>
      <c r="D15" s="9">
        <f>SUM(D11:D14)</f>
        <v>50</v>
      </c>
      <c r="Q15" s="2"/>
      <c r="R15" s="2"/>
      <c r="S15" s="2"/>
      <c r="T15" s="2"/>
      <c r="Z15" s="4"/>
    </row>
    <row r="16" spans="2:29" x14ac:dyDescent="0.25">
      <c r="Q16" s="2"/>
      <c r="R16" s="2"/>
      <c r="S16" s="2"/>
      <c r="T16" s="2"/>
      <c r="Z16" s="4"/>
    </row>
    <row r="17" spans="17:26" x14ac:dyDescent="0.25">
      <c r="Q17" s="2"/>
      <c r="R17" s="2"/>
      <c r="S17" s="2"/>
      <c r="T17" s="2"/>
      <c r="Z17" s="4"/>
    </row>
    <row r="18" spans="17:26" x14ac:dyDescent="0.25">
      <c r="Q18" s="2"/>
      <c r="R18" s="2"/>
      <c r="S18" s="2"/>
      <c r="T18" s="2"/>
      <c r="Z18" s="4"/>
    </row>
    <row r="19" spans="17:26" x14ac:dyDescent="0.25">
      <c r="Q19" s="2"/>
      <c r="R19" s="2"/>
      <c r="S19" s="2"/>
      <c r="T19" s="2"/>
      <c r="Z19" s="4"/>
    </row>
    <row r="20" spans="17:26" x14ac:dyDescent="0.25">
      <c r="Q20" s="2"/>
      <c r="R20" s="2"/>
      <c r="S20" s="2"/>
      <c r="T20" s="2"/>
      <c r="Z20" s="4"/>
    </row>
    <row r="21" spans="17:26" x14ac:dyDescent="0.25">
      <c r="Q21" s="2"/>
      <c r="R21" s="2"/>
      <c r="S21" s="2"/>
      <c r="T21" s="2"/>
      <c r="Z21" s="4"/>
    </row>
    <row r="22" spans="17:26" x14ac:dyDescent="0.25">
      <c r="Q22" s="2"/>
      <c r="R22" s="2"/>
      <c r="S22" s="2"/>
      <c r="T22" s="2"/>
      <c r="Z22" s="4"/>
    </row>
    <row r="34" ht="4.5" customHeight="1" x14ac:dyDescent="0.25"/>
    <row r="47" ht="45" customHeight="1" x14ac:dyDescent="0.25"/>
    <row r="70" ht="45" customHeight="1" x14ac:dyDescent="0.25"/>
  </sheetData>
  <pageMargins left="0.7" right="0.7" top="0.75" bottom="0.75" header="0.3" footer="0.3"/>
  <pageSetup paperSize="9" orientation="portrait" r:id="rId1"/>
  <ignoredErrors>
    <ignoredError sqref="C10:D1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1"/>
  <sheetViews>
    <sheetView workbookViewId="0">
      <selection activeCell="K27" sqref="K27"/>
    </sheetView>
  </sheetViews>
  <sheetFormatPr defaultRowHeight="15" x14ac:dyDescent="0.25"/>
  <cols>
    <col min="1" max="1" width="2.85546875" customWidth="1"/>
    <col min="2" max="2" width="54.28515625" bestFit="1" customWidth="1"/>
    <col min="3" max="4" width="23.7109375" customWidth="1"/>
    <col min="5" max="5" width="30.7109375" customWidth="1"/>
  </cols>
  <sheetData>
    <row r="1" spans="2:5" ht="12" customHeight="1" x14ac:dyDescent="0.25"/>
    <row r="2" spans="2:5" x14ac:dyDescent="0.25">
      <c r="B2" t="s">
        <v>59</v>
      </c>
      <c r="C2" s="24" t="s">
        <v>29</v>
      </c>
      <c r="D2" s="24" t="s">
        <v>25</v>
      </c>
    </row>
    <row r="3" spans="2:5" ht="18" x14ac:dyDescent="0.35">
      <c r="B3" s="25" t="s">
        <v>60</v>
      </c>
      <c r="C3" s="24" t="s">
        <v>61</v>
      </c>
      <c r="D3" s="24" t="s">
        <v>62</v>
      </c>
    </row>
    <row r="4" spans="2:5" x14ac:dyDescent="0.25">
      <c r="B4" t="s">
        <v>63</v>
      </c>
      <c r="C4" s="26">
        <v>100</v>
      </c>
      <c r="D4" s="26">
        <v>30</v>
      </c>
    </row>
    <row r="5" spans="2:5" x14ac:dyDescent="0.25">
      <c r="B5" t="s">
        <v>64</v>
      </c>
      <c r="C5">
        <v>0</v>
      </c>
      <c r="D5">
        <v>0</v>
      </c>
    </row>
    <row r="6" spans="2:5" x14ac:dyDescent="0.25">
      <c r="B6" t="s">
        <v>73</v>
      </c>
      <c r="C6">
        <v>100</v>
      </c>
      <c r="D6">
        <v>50</v>
      </c>
    </row>
    <row r="7" spans="2:5" x14ac:dyDescent="0.25">
      <c r="B7" t="s">
        <v>77</v>
      </c>
      <c r="C7" s="39">
        <f>Таблицы!W6</f>
        <v>45</v>
      </c>
      <c r="D7" s="39">
        <f>Таблицы!X6</f>
        <v>60</v>
      </c>
    </row>
    <row r="8" spans="2:5" x14ac:dyDescent="0.25">
      <c r="B8" t="s">
        <v>65</v>
      </c>
      <c r="C8" s="40">
        <f>SUMPRODUCT(C4:D4,C7:D7)</f>
        <v>6300</v>
      </c>
      <c r="D8" s="27" t="s">
        <v>74</v>
      </c>
    </row>
    <row r="9" spans="2:5" x14ac:dyDescent="0.25">
      <c r="B9" s="28" t="s">
        <v>66</v>
      </c>
    </row>
    <row r="10" spans="2:5" x14ac:dyDescent="0.25">
      <c r="B10" s="29" t="s">
        <v>67</v>
      </c>
      <c r="C10" s="30" t="s">
        <v>75</v>
      </c>
      <c r="D10" s="30"/>
      <c r="E10" s="31" t="s">
        <v>76</v>
      </c>
    </row>
    <row r="11" spans="2:5" x14ac:dyDescent="0.25">
      <c r="B11" s="32"/>
      <c r="C11" s="33" t="s">
        <v>53</v>
      </c>
      <c r="D11" s="33" t="s">
        <v>25</v>
      </c>
      <c r="E11" s="31"/>
    </row>
    <row r="12" spans="2:5" x14ac:dyDescent="0.25">
      <c r="B12" s="34" t="s">
        <v>37</v>
      </c>
      <c r="C12" s="35">
        <f>Таблицы!C11</f>
        <v>15</v>
      </c>
      <c r="D12" s="35">
        <f>Таблицы!D11</f>
        <v>10</v>
      </c>
      <c r="E12" s="36">
        <f>5*8*60</f>
        <v>2400</v>
      </c>
    </row>
    <row r="13" spans="2:5" x14ac:dyDescent="0.25">
      <c r="B13" s="34" t="s">
        <v>38</v>
      </c>
      <c r="C13" s="35">
        <f>Таблицы!C12</f>
        <v>15</v>
      </c>
      <c r="D13" s="35">
        <f>Таблицы!D12</f>
        <v>30</v>
      </c>
      <c r="E13" s="36">
        <f t="shared" ref="E13:E15" si="0">5*8*60</f>
        <v>2400</v>
      </c>
    </row>
    <row r="14" spans="2:5" x14ac:dyDescent="0.25">
      <c r="B14" s="34" t="s">
        <v>39</v>
      </c>
      <c r="C14" s="35">
        <f>Таблицы!C13</f>
        <v>15</v>
      </c>
      <c r="D14" s="35">
        <f>Таблицы!D13</f>
        <v>5</v>
      </c>
      <c r="E14" s="36">
        <f t="shared" si="0"/>
        <v>2400</v>
      </c>
    </row>
    <row r="15" spans="2:5" x14ac:dyDescent="0.25">
      <c r="B15" s="34" t="s">
        <v>28</v>
      </c>
      <c r="C15" s="35">
        <f>Таблицы!C14</f>
        <v>15</v>
      </c>
      <c r="D15" s="35">
        <f>Таблицы!D14</f>
        <v>5</v>
      </c>
      <c r="E15" s="36">
        <f t="shared" si="0"/>
        <v>2400</v>
      </c>
    </row>
    <row r="16" spans="2:5" ht="8.25" customHeight="1" x14ac:dyDescent="0.25">
      <c r="B16" s="37"/>
      <c r="C16" s="37"/>
      <c r="D16" s="37"/>
      <c r="E16" s="37"/>
    </row>
    <row r="17" spans="2:5" x14ac:dyDescent="0.25">
      <c r="B17" s="38" t="s">
        <v>68</v>
      </c>
      <c r="C17" s="24" t="s">
        <v>69</v>
      </c>
      <c r="D17" s="24" t="s">
        <v>70</v>
      </c>
      <c r="E17" s="24" t="s">
        <v>71</v>
      </c>
    </row>
    <row r="18" spans="2:5" x14ac:dyDescent="0.25">
      <c r="C18">
        <f>SUMPRODUCT($C$4:$D$4,C12:D12)</f>
        <v>1800</v>
      </c>
      <c r="D18" s="24" t="s">
        <v>72</v>
      </c>
      <c r="E18">
        <f>E12</f>
        <v>2400</v>
      </c>
    </row>
    <row r="19" spans="2:5" x14ac:dyDescent="0.25">
      <c r="C19">
        <f t="shared" ref="C19:C21" si="1">SUMPRODUCT($C$4:$D$4,C13:D13)</f>
        <v>2400</v>
      </c>
      <c r="D19" s="24" t="s">
        <v>72</v>
      </c>
      <c r="E19">
        <f t="shared" ref="E19:E21" si="2">E13</f>
        <v>2400</v>
      </c>
    </row>
    <row r="20" spans="2:5" x14ac:dyDescent="0.25">
      <c r="C20">
        <f t="shared" si="1"/>
        <v>1650</v>
      </c>
      <c r="D20" s="24" t="s">
        <v>72</v>
      </c>
      <c r="E20">
        <f t="shared" si="2"/>
        <v>2400</v>
      </c>
    </row>
    <row r="21" spans="2:5" x14ac:dyDescent="0.25">
      <c r="C21">
        <f>SUMPRODUCT($C$4:$D$4,C15:D15)</f>
        <v>1650</v>
      </c>
      <c r="D21" s="24" t="s">
        <v>72</v>
      </c>
      <c r="E21">
        <f t="shared" si="2"/>
        <v>2400</v>
      </c>
    </row>
  </sheetData>
  <dataConsolidate/>
  <mergeCells count="3">
    <mergeCell ref="B10:B11"/>
    <mergeCell ref="C10:D10"/>
    <mergeCell ref="E10:E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Таблицы</vt:lpstr>
      <vt:lpstr>Поиск решения</vt:lpstr>
    </vt:vector>
  </TitlesOfParts>
  <Company>Lanit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Baguzin</dc:creator>
  <cp:lastModifiedBy>Сергей</cp:lastModifiedBy>
  <dcterms:created xsi:type="dcterms:W3CDTF">2009-08-10T12:14:24Z</dcterms:created>
  <dcterms:modified xsi:type="dcterms:W3CDTF">2013-09-28T16:52:54Z</dcterms:modified>
</cp:coreProperties>
</file>