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ropbox\!Сайт\4_Финансы\Современный управленческий учет\7.2\"/>
    </mc:Choice>
  </mc:AlternateContent>
  <bookViews>
    <workbookView xWindow="0" yWindow="0" windowWidth="24000" windowHeight="9885" activeTab="3"/>
  </bookViews>
  <sheets>
    <sheet name="Рис. 1" sheetId="3" r:id="rId1"/>
    <sheet name="Рис. 2" sheetId="2" r:id="rId2"/>
    <sheet name="Рис. 3" sheetId="4" r:id="rId3"/>
    <sheet name="Рис. 4" sheetId="5" r:id="rId4"/>
    <sheet name="Рис. 5" sheetId="1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3" l="1"/>
  <c r="B16" i="13"/>
  <c r="C15" i="13"/>
  <c r="B15" i="13"/>
  <c r="C14" i="13"/>
  <c r="B14" i="13"/>
  <c r="C13" i="13"/>
  <c r="B13" i="13"/>
  <c r="C12" i="13"/>
  <c r="C17" i="13" s="1"/>
  <c r="B12" i="13"/>
  <c r="B17" i="13" s="1"/>
  <c r="F5" i="2" l="1"/>
  <c r="G7" i="2"/>
  <c r="F7" i="2"/>
  <c r="F6" i="2"/>
  <c r="D24" i="3"/>
  <c r="D27" i="3" s="1"/>
  <c r="D20" i="3"/>
  <c r="D21" i="3" s="1"/>
  <c r="D11" i="3"/>
  <c r="D7" i="3"/>
  <c r="D8" i="3" s="1"/>
  <c r="D12" i="3" s="1"/>
  <c r="F3" i="2"/>
  <c r="G3" i="2"/>
  <c r="G2" i="2"/>
  <c r="F2" i="2"/>
  <c r="D27" i="2"/>
  <c r="G6" i="2"/>
  <c r="D24" i="2" l="1"/>
  <c r="D20" i="2"/>
  <c r="D11" i="2"/>
  <c r="D7" i="2"/>
  <c r="D21" i="2" l="1"/>
  <c r="D8" i="2"/>
  <c r="D12" i="2" s="1"/>
  <c r="G5" i="2"/>
</calcChain>
</file>

<file path=xl/sharedStrings.xml><?xml version="1.0" encoding="utf-8"?>
<sst xmlns="http://schemas.openxmlformats.org/spreadsheetml/2006/main" count="83" uniqueCount="41">
  <si>
    <t>Отчет о прибылях и убытках</t>
  </si>
  <si>
    <t>Баланс</t>
  </si>
  <si>
    <t>Внеоборотные активы</t>
  </si>
  <si>
    <t>Оборотные активы</t>
  </si>
  <si>
    <t>Валовая прибыль</t>
  </si>
  <si>
    <t>Складские запасы</t>
  </si>
  <si>
    <t>Дебиторская задолженность</t>
  </si>
  <si>
    <t>Денежные средства</t>
  </si>
  <si>
    <t>Итого оборотные активы</t>
  </si>
  <si>
    <t>Прочие расходы</t>
  </si>
  <si>
    <t>Прибыль до налогообложения</t>
  </si>
  <si>
    <t>Итого капитал</t>
  </si>
  <si>
    <t>Выручка от реализации</t>
  </si>
  <si>
    <t>Запасы на начало периода</t>
  </si>
  <si>
    <t>Закупки</t>
  </si>
  <si>
    <t>Запасы на конец периода</t>
  </si>
  <si>
    <t>Себестоимость реализации</t>
  </si>
  <si>
    <t>Прочие операционные затраты</t>
  </si>
  <si>
    <t>Расходы на проценты</t>
  </si>
  <si>
    <t>Итого активы (капитал и резервы)</t>
  </si>
  <si>
    <t>Акционерный (собственный) капитал</t>
  </si>
  <si>
    <t>Накопленная прибыль</t>
  </si>
  <si>
    <t>Кредиторская задолженность перед поставщиками</t>
  </si>
  <si>
    <t>Итого</t>
  </si>
  <si>
    <t>Внеоборотные (долговые) обязательства</t>
  </si>
  <si>
    <t>Поступление товаров 
на склад (день 0-й)</t>
  </si>
  <si>
    <t>Отгрузка товаров клиенту (день 37-й)</t>
  </si>
  <si>
    <t>Оплата клиентом полученной продукции (день 83-й)</t>
  </si>
  <si>
    <t>Запасы: сырье</t>
  </si>
  <si>
    <t>Незавершенное производство</t>
  </si>
  <si>
    <t>Готовая продукция</t>
  </si>
  <si>
    <t>2011 г.</t>
  </si>
  <si>
    <t>2012 г.</t>
  </si>
  <si>
    <t>Параметр, дней</t>
  </si>
  <si>
    <t>Запасы сырья</t>
  </si>
  <si>
    <t>Финансирование от поставщиков</t>
  </si>
  <si>
    <t>Срок производства</t>
  </si>
  <si>
    <t>Запасы готовой продукции</t>
  </si>
  <si>
    <t>Кредиты, предоставленные клиентам</t>
  </si>
  <si>
    <t>Денежный цикл</t>
  </si>
  <si>
    <t>Исходные данные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</si>
</sst>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u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vertical="top" wrapText="1"/>
    </xf>
    <xf numFmtId="3" fontId="0" fillId="0" borderId="3" xfId="0" applyNumberFormat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3" fontId="0" fillId="3" borderId="1" xfId="0" applyNumberForma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3" fontId="0" fillId="0" borderId="6" xfId="0" applyNumberFormat="1" applyBorder="1" applyAlignment="1">
      <alignment vertical="top"/>
    </xf>
    <xf numFmtId="0" fontId="2" fillId="3" borderId="5" xfId="0" applyFont="1" applyFill="1" applyBorder="1" applyAlignment="1">
      <alignment vertical="top" wrapText="1"/>
    </xf>
    <xf numFmtId="3" fontId="2" fillId="3" borderId="4" xfId="0" applyNumberFormat="1" applyFont="1" applyFill="1" applyBorder="1" applyAlignment="1">
      <alignment vertical="top" wrapText="1"/>
    </xf>
    <xf numFmtId="3" fontId="2" fillId="3" borderId="6" xfId="0" applyNumberFormat="1" applyFont="1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3" fontId="0" fillId="4" borderId="6" xfId="0" applyNumberFormat="1" applyFill="1" applyBorder="1" applyAlignment="1">
      <alignment vertical="top"/>
    </xf>
    <xf numFmtId="0" fontId="0" fillId="3" borderId="5" xfId="0" applyFill="1" applyBorder="1" applyAlignment="1">
      <alignment vertical="top" wrapText="1"/>
    </xf>
    <xf numFmtId="3" fontId="0" fillId="3" borderId="4" xfId="0" applyNumberFormat="1" applyFill="1" applyBorder="1" applyAlignment="1">
      <alignment vertical="top" wrapText="1"/>
    </xf>
    <xf numFmtId="3" fontId="0" fillId="3" borderId="6" xfId="0" applyNumberFormat="1" applyFill="1" applyBorder="1" applyAlignment="1">
      <alignment vertical="top" wrapText="1"/>
    </xf>
    <xf numFmtId="0" fontId="0" fillId="5" borderId="5" xfId="0" applyFill="1" applyBorder="1" applyAlignment="1">
      <alignment vertical="top" wrapText="1"/>
    </xf>
    <xf numFmtId="3" fontId="0" fillId="5" borderId="4" xfId="0" applyNumberFormat="1" applyFill="1" applyBorder="1" applyAlignment="1">
      <alignment vertical="top" wrapText="1"/>
    </xf>
    <xf numFmtId="3" fontId="0" fillId="5" borderId="6" xfId="0" applyNumberFormat="1" applyFill="1" applyBorder="1" applyAlignment="1">
      <alignment vertical="top" wrapText="1"/>
    </xf>
    <xf numFmtId="0" fontId="1" fillId="6" borderId="5" xfId="0" applyFont="1" applyFill="1" applyBorder="1" applyAlignment="1">
      <alignment vertical="top" wrapText="1"/>
    </xf>
    <xf numFmtId="3" fontId="0" fillId="6" borderId="4" xfId="0" applyNumberFormat="1" applyFont="1" applyFill="1" applyBorder="1" applyAlignment="1">
      <alignment vertical="top" wrapText="1"/>
    </xf>
    <xf numFmtId="3" fontId="0" fillId="6" borderId="6" xfId="0" applyNumberFormat="1" applyFont="1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0" fillId="6" borderId="5" xfId="0" applyFill="1" applyBorder="1" applyAlignment="1">
      <alignment vertical="top" wrapText="1"/>
    </xf>
    <xf numFmtId="0" fontId="3" fillId="6" borderId="5" xfId="0" applyFont="1" applyFill="1" applyBorder="1" applyAlignment="1">
      <alignment vertical="top" wrapText="1"/>
    </xf>
    <xf numFmtId="3" fontId="0" fillId="6" borderId="4" xfId="0" applyNumberFormat="1" applyFill="1" applyBorder="1" applyAlignment="1">
      <alignment vertical="top" wrapText="1"/>
    </xf>
    <xf numFmtId="3" fontId="0" fillId="6" borderId="6" xfId="0" applyNumberFormat="1" applyFill="1" applyBorder="1" applyAlignment="1">
      <alignment vertical="top" wrapText="1"/>
    </xf>
    <xf numFmtId="0" fontId="0" fillId="7" borderId="8" xfId="0" applyFill="1" applyBorder="1" applyAlignment="1">
      <alignment vertical="top"/>
    </xf>
    <xf numFmtId="3" fontId="0" fillId="7" borderId="7" xfId="0" applyNumberFormat="1" applyFill="1" applyBorder="1" applyAlignment="1">
      <alignment vertical="top"/>
    </xf>
    <xf numFmtId="3" fontId="0" fillId="7" borderId="9" xfId="0" applyNumberFormat="1" applyFill="1" applyBorder="1" applyAlignment="1">
      <alignment vertical="top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vertical="top"/>
    </xf>
    <xf numFmtId="0" fontId="0" fillId="0" borderId="4" xfId="0" applyFill="1" applyBorder="1" applyAlignment="1">
      <alignment vertical="top" wrapText="1"/>
    </xf>
    <xf numFmtId="3" fontId="0" fillId="0" borderId="6" xfId="0" applyNumberFormat="1" applyFill="1" applyBorder="1" applyAlignment="1">
      <alignment vertical="top"/>
    </xf>
    <xf numFmtId="3" fontId="0" fillId="4" borderId="9" xfId="0" applyNumberFormat="1" applyFill="1" applyBorder="1" applyAlignment="1">
      <alignment vertical="top"/>
    </xf>
    <xf numFmtId="3" fontId="0" fillId="0" borderId="1" xfId="0" applyNumberFormat="1" applyBorder="1" applyAlignment="1">
      <alignment vertical="top" wrapText="1"/>
    </xf>
    <xf numFmtId="3" fontId="0" fillId="0" borderId="4" xfId="0" applyNumberFormat="1" applyBorder="1" applyAlignment="1">
      <alignment vertical="top" wrapText="1"/>
    </xf>
    <xf numFmtId="3" fontId="0" fillId="0" borderId="4" xfId="0" applyNumberFormat="1" applyFill="1" applyBorder="1" applyAlignment="1">
      <alignment vertical="top"/>
    </xf>
    <xf numFmtId="3" fontId="0" fillId="4" borderId="4" xfId="0" applyNumberFormat="1" applyFill="1" applyBorder="1" applyAlignment="1">
      <alignment vertical="top"/>
    </xf>
    <xf numFmtId="3" fontId="0" fillId="4" borderId="7" xfId="0" applyNumberFormat="1" applyFill="1" applyBorder="1" applyAlignment="1">
      <alignment vertical="top"/>
    </xf>
    <xf numFmtId="3" fontId="0" fillId="3" borderId="3" xfId="0" applyNumberFormat="1" applyFill="1" applyBorder="1" applyAlignment="1">
      <alignment horizontal="right" vertical="top" wrapText="1"/>
    </xf>
    <xf numFmtId="3" fontId="3" fillId="6" borderId="4" xfId="0" applyNumberFormat="1" applyFont="1" applyFill="1" applyBorder="1" applyAlignment="1">
      <alignment horizontal="right" vertical="top" wrapText="1"/>
    </xf>
    <xf numFmtId="165" fontId="0" fillId="0" borderId="0" xfId="0" applyNumberFormat="1" applyAlignment="1">
      <alignment vertical="top"/>
    </xf>
    <xf numFmtId="3" fontId="3" fillId="6" borderId="6" xfId="0" applyNumberFormat="1" applyFont="1" applyFill="1" applyBorder="1" applyAlignment="1">
      <alignment vertical="top" wrapText="1"/>
    </xf>
    <xf numFmtId="0" fontId="0" fillId="0" borderId="0" xfId="0" applyAlignment="1">
      <alignment horizontal="center" wrapText="1"/>
    </xf>
    <xf numFmtId="3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165" fontId="0" fillId="0" borderId="10" xfId="0" applyNumberForma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2" borderId="0" xfId="0" applyFill="1" applyAlignment="1">
      <alignment horizontal="center" vertical="top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570706</xdr:colOff>
      <xdr:row>2</xdr:row>
      <xdr:rowOff>794</xdr:rowOff>
    </xdr:from>
    <xdr:to>
      <xdr:col>0</xdr:col>
      <xdr:colOff>572294</xdr:colOff>
      <xdr:row>4</xdr:row>
      <xdr:rowOff>794</xdr:rowOff>
    </xdr:to>
    <xdr:cxnSp macro="">
      <xdr:nvCxnSpPr>
        <xdr:cNvPr id="2" name="Прямая со стрелкой 1"/>
        <xdr:cNvCxnSpPr/>
      </xdr:nvCxnSpPr>
      <xdr:spPr>
        <a:xfrm rot="5400000">
          <a:off x="381000" y="819150"/>
          <a:ext cx="381000" cy="1588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1051698</xdr:colOff>
      <xdr:row>2</xdr:row>
      <xdr:rowOff>794</xdr:rowOff>
    </xdr:from>
    <xdr:to>
      <xdr:col>2</xdr:col>
      <xdr:colOff>1053286</xdr:colOff>
      <xdr:row>4</xdr:row>
      <xdr:rowOff>794</xdr:rowOff>
    </xdr:to>
    <xdr:cxnSp macro="">
      <xdr:nvCxnSpPr>
        <xdr:cNvPr id="4" name="Прямая со стрелкой 3"/>
        <xdr:cNvCxnSpPr/>
      </xdr:nvCxnSpPr>
      <xdr:spPr>
        <a:xfrm rot="5400000">
          <a:off x="3776642" y="819150"/>
          <a:ext cx="381000" cy="1588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561975</xdr:colOff>
      <xdr:row>6</xdr:row>
      <xdr:rowOff>0</xdr:rowOff>
    </xdr:from>
    <xdr:to>
      <xdr:col>2</xdr:col>
      <xdr:colOff>1044466</xdr:colOff>
      <xdr:row>6</xdr:row>
      <xdr:rowOff>0</xdr:rowOff>
    </xdr:to>
    <xdr:cxnSp macro="">
      <xdr:nvCxnSpPr>
        <xdr:cNvPr id="5" name="Прямая соединительная линия 4"/>
        <xdr:cNvCxnSpPr/>
      </xdr:nvCxnSpPr>
      <xdr:spPr>
        <a:xfrm>
          <a:off x="561975" y="1247775"/>
          <a:ext cx="3397141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571501</xdr:colOff>
      <xdr:row>4</xdr:row>
      <xdr:rowOff>170796</xdr:rowOff>
    </xdr:from>
    <xdr:to>
      <xdr:col>0</xdr:col>
      <xdr:colOff>571501</xdr:colOff>
      <xdr:row>5</xdr:row>
      <xdr:rowOff>180972</xdr:rowOff>
    </xdr:to>
    <xdr:cxnSp macro="">
      <xdr:nvCxnSpPr>
        <xdr:cNvPr id="6" name="Прямая соединительная линия 5"/>
        <xdr:cNvCxnSpPr/>
      </xdr:nvCxnSpPr>
      <xdr:spPr>
        <a:xfrm rot="5400000">
          <a:off x="480688" y="1147434"/>
          <a:ext cx="18162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646217</xdr:colOff>
      <xdr:row>4</xdr:row>
      <xdr:rowOff>48285</xdr:rowOff>
    </xdr:from>
    <xdr:to>
      <xdr:col>1</xdr:col>
      <xdr:colOff>646217</xdr:colOff>
      <xdr:row>5</xdr:row>
      <xdr:rowOff>182286</xdr:rowOff>
    </xdr:to>
    <xdr:cxnSp macro="">
      <xdr:nvCxnSpPr>
        <xdr:cNvPr id="7" name="Прямая соединительная линия 6"/>
        <xdr:cNvCxnSpPr/>
      </xdr:nvCxnSpPr>
      <xdr:spPr>
        <a:xfrm rot="5400000">
          <a:off x="1945846" y="1150612"/>
          <a:ext cx="183697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1053663</xdr:colOff>
      <xdr:row>4</xdr:row>
      <xdr:rowOff>186560</xdr:rowOff>
    </xdr:from>
    <xdr:to>
      <xdr:col>2</xdr:col>
      <xdr:colOff>1053663</xdr:colOff>
      <xdr:row>6</xdr:row>
      <xdr:rowOff>6236</xdr:rowOff>
    </xdr:to>
    <xdr:cxnSp macro="">
      <xdr:nvCxnSpPr>
        <xdr:cNvPr id="8" name="Прямая соединительная линия 7"/>
        <xdr:cNvCxnSpPr/>
      </xdr:nvCxnSpPr>
      <xdr:spPr>
        <a:xfrm rot="5400000">
          <a:off x="3867975" y="1153673"/>
          <a:ext cx="20067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571499</xdr:colOff>
      <xdr:row>5</xdr:row>
      <xdr:rowOff>0</xdr:rowOff>
    </xdr:from>
    <xdr:to>
      <xdr:col>1</xdr:col>
      <xdr:colOff>709448</xdr:colOff>
      <xdr:row>5</xdr:row>
      <xdr:rowOff>180975</xdr:rowOff>
    </xdr:to>
    <xdr:sp macro="" textlink="">
      <xdr:nvSpPr>
        <xdr:cNvPr id="9" name="TextBox 8"/>
        <xdr:cNvSpPr txBox="1"/>
      </xdr:nvSpPr>
      <xdr:spPr>
        <a:xfrm>
          <a:off x="571499" y="1057275"/>
          <a:ext cx="1528599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37 дней</a:t>
          </a:r>
        </a:p>
      </xdr:txBody>
    </xdr:sp>
    <xdr:clientData/>
  </xdr:twoCellAnchor>
  <xdr:twoCellAnchor>
    <xdr:from>
      <xdr:col>1</xdr:col>
      <xdr:colOff>654327</xdr:colOff>
      <xdr:row>5</xdr:row>
      <xdr:rowOff>0</xdr:rowOff>
    </xdr:from>
    <xdr:to>
      <xdr:col>2</xdr:col>
      <xdr:colOff>1044467</xdr:colOff>
      <xdr:row>5</xdr:row>
      <xdr:rowOff>182217</xdr:rowOff>
    </xdr:to>
    <xdr:sp macro="" textlink="">
      <xdr:nvSpPr>
        <xdr:cNvPr id="10" name="TextBox 9"/>
        <xdr:cNvSpPr txBox="1"/>
      </xdr:nvSpPr>
      <xdr:spPr>
        <a:xfrm>
          <a:off x="2045805" y="1060174"/>
          <a:ext cx="1914140" cy="182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46 дней</a:t>
          </a:r>
        </a:p>
      </xdr:txBody>
    </xdr:sp>
    <xdr:clientData/>
  </xdr:twoCellAnchor>
  <xdr:twoCellAnchor>
    <xdr:from>
      <xdr:col>0</xdr:col>
      <xdr:colOff>571498</xdr:colOff>
      <xdr:row>6</xdr:row>
      <xdr:rowOff>38100</xdr:rowOff>
    </xdr:from>
    <xdr:to>
      <xdr:col>1</xdr:col>
      <xdr:colOff>702878</xdr:colOff>
      <xdr:row>8</xdr:row>
      <xdr:rowOff>19050</xdr:rowOff>
    </xdr:to>
    <xdr:sp macro="" textlink="">
      <xdr:nvSpPr>
        <xdr:cNvPr id="11" name="TextBox 10"/>
        <xdr:cNvSpPr txBox="1"/>
      </xdr:nvSpPr>
      <xdr:spPr>
        <a:xfrm>
          <a:off x="571498" y="1285875"/>
          <a:ext cx="152203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Срок</a:t>
          </a:r>
          <a:r>
            <a:rPr lang="ru-RU" sz="1100" baseline="0"/>
            <a:t> хранения</a:t>
          </a:r>
          <a:br>
            <a:rPr lang="ru-RU" sz="1100" baseline="0"/>
          </a:br>
          <a:r>
            <a:rPr lang="ru-RU" sz="1100" baseline="0"/>
            <a:t>запасов</a:t>
          </a:r>
          <a:endParaRPr lang="ru-RU" sz="1100"/>
        </a:p>
      </xdr:txBody>
    </xdr:sp>
    <xdr:clientData/>
  </xdr:twoCellAnchor>
  <xdr:twoCellAnchor>
    <xdr:from>
      <xdr:col>1</xdr:col>
      <xdr:colOff>696309</xdr:colOff>
      <xdr:row>6</xdr:row>
      <xdr:rowOff>57150</xdr:rowOff>
    </xdr:from>
    <xdr:to>
      <xdr:col>2</xdr:col>
      <xdr:colOff>1057602</xdr:colOff>
      <xdr:row>8</xdr:row>
      <xdr:rowOff>38100</xdr:rowOff>
    </xdr:to>
    <xdr:sp macro="" textlink="">
      <xdr:nvSpPr>
        <xdr:cNvPr id="12" name="TextBox 11"/>
        <xdr:cNvSpPr txBox="1"/>
      </xdr:nvSpPr>
      <xdr:spPr>
        <a:xfrm>
          <a:off x="2086959" y="1304925"/>
          <a:ext cx="1885293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Срок инкассации </a:t>
          </a:r>
          <a:br>
            <a:rPr lang="ru-RU" sz="1100"/>
          </a:br>
          <a:r>
            <a:rPr lang="ru-RU" sz="1100"/>
            <a:t>дебиторской задолженности</a:t>
          </a:r>
        </a:p>
      </xdr:txBody>
    </xdr:sp>
    <xdr:clientData/>
  </xdr:twoCellAnchor>
  <xdr:twoCellAnchor>
    <xdr:from>
      <xdr:col>0</xdr:col>
      <xdr:colOff>543582</xdr:colOff>
      <xdr:row>10</xdr:row>
      <xdr:rowOff>1314</xdr:rowOff>
    </xdr:from>
    <xdr:to>
      <xdr:col>1</xdr:col>
      <xdr:colOff>1202121</xdr:colOff>
      <xdr:row>10</xdr:row>
      <xdr:rowOff>1314</xdr:rowOff>
    </xdr:to>
    <xdr:cxnSp macro="">
      <xdr:nvCxnSpPr>
        <xdr:cNvPr id="13" name="Прямая соединительная линия 12"/>
        <xdr:cNvCxnSpPr/>
      </xdr:nvCxnSpPr>
      <xdr:spPr>
        <a:xfrm>
          <a:off x="543582" y="1906314"/>
          <a:ext cx="2049189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549166</xdr:colOff>
      <xdr:row>8</xdr:row>
      <xdr:rowOff>174736</xdr:rowOff>
    </xdr:from>
    <xdr:to>
      <xdr:col>0</xdr:col>
      <xdr:colOff>549166</xdr:colOff>
      <xdr:row>9</xdr:row>
      <xdr:rowOff>184912</xdr:rowOff>
    </xdr:to>
    <xdr:cxnSp macro="">
      <xdr:nvCxnSpPr>
        <xdr:cNvPr id="14" name="Прямая соединительная линия 13"/>
        <xdr:cNvCxnSpPr/>
      </xdr:nvCxnSpPr>
      <xdr:spPr>
        <a:xfrm rot="5400000">
          <a:off x="458353" y="1808599"/>
          <a:ext cx="18162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1200808</xdr:colOff>
      <xdr:row>8</xdr:row>
      <xdr:rowOff>182618</xdr:rowOff>
    </xdr:from>
    <xdr:to>
      <xdr:col>1</xdr:col>
      <xdr:colOff>1200808</xdr:colOff>
      <xdr:row>10</xdr:row>
      <xdr:rowOff>2294</xdr:rowOff>
    </xdr:to>
    <xdr:cxnSp macro="">
      <xdr:nvCxnSpPr>
        <xdr:cNvPr id="15" name="Прямая соединительная линия 14"/>
        <xdr:cNvCxnSpPr/>
      </xdr:nvCxnSpPr>
      <xdr:spPr>
        <a:xfrm rot="5400000">
          <a:off x="2495882" y="1811719"/>
          <a:ext cx="191151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553106</xdr:colOff>
      <xdr:row>9</xdr:row>
      <xdr:rowOff>6569</xdr:rowOff>
    </xdr:from>
    <xdr:to>
      <xdr:col>1</xdr:col>
      <xdr:colOff>1200150</xdr:colOff>
      <xdr:row>9</xdr:row>
      <xdr:rowOff>188859</xdr:rowOff>
    </xdr:to>
    <xdr:sp macro="" textlink="">
      <xdr:nvSpPr>
        <xdr:cNvPr id="16" name="TextBox 15"/>
        <xdr:cNvSpPr txBox="1"/>
      </xdr:nvSpPr>
      <xdr:spPr>
        <a:xfrm>
          <a:off x="553106" y="1721069"/>
          <a:ext cx="2037694" cy="182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69 дней</a:t>
          </a:r>
        </a:p>
      </xdr:txBody>
    </xdr:sp>
    <xdr:clientData/>
  </xdr:twoCellAnchor>
  <xdr:twoCellAnchor>
    <xdr:from>
      <xdr:col>0</xdr:col>
      <xdr:colOff>553107</xdr:colOff>
      <xdr:row>10</xdr:row>
      <xdr:rowOff>32188</xdr:rowOff>
    </xdr:from>
    <xdr:to>
      <xdr:col>1</xdr:col>
      <xdr:colOff>1195552</xdr:colOff>
      <xdr:row>12</xdr:row>
      <xdr:rowOff>13138</xdr:rowOff>
    </xdr:to>
    <xdr:sp macro="" textlink="">
      <xdr:nvSpPr>
        <xdr:cNvPr id="17" name="TextBox 16"/>
        <xdr:cNvSpPr txBox="1"/>
      </xdr:nvSpPr>
      <xdr:spPr>
        <a:xfrm>
          <a:off x="553107" y="1937188"/>
          <a:ext cx="203309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Срок до погашения </a:t>
          </a:r>
          <a:br>
            <a:rPr lang="ru-RU" sz="1100"/>
          </a:br>
          <a:r>
            <a:rPr lang="ru-RU" sz="1100"/>
            <a:t>кредиторской задолженности</a:t>
          </a:r>
        </a:p>
      </xdr:txBody>
    </xdr:sp>
    <xdr:clientData/>
  </xdr:twoCellAnchor>
  <xdr:twoCellAnchor>
    <xdr:from>
      <xdr:col>1</xdr:col>
      <xdr:colOff>1204626</xdr:colOff>
      <xdr:row>9</xdr:row>
      <xdr:rowOff>179397</xdr:rowOff>
    </xdr:from>
    <xdr:to>
      <xdr:col>1</xdr:col>
      <xdr:colOff>1206214</xdr:colOff>
      <xdr:row>15</xdr:row>
      <xdr:rowOff>186283</xdr:rowOff>
    </xdr:to>
    <xdr:cxnSp macro="">
      <xdr:nvCxnSpPr>
        <xdr:cNvPr id="18" name="Прямая со стрелкой 17"/>
        <xdr:cNvCxnSpPr/>
      </xdr:nvCxnSpPr>
      <xdr:spPr>
        <a:xfrm rot="5400000">
          <a:off x="2021955" y="2468046"/>
          <a:ext cx="1149886" cy="1588"/>
        </a:xfrm>
        <a:prstGeom prst="straightConnector1">
          <a:avLst/>
        </a:prstGeom>
        <a:ln w="12700">
          <a:solidFill>
            <a:schemeClr val="tx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1053937</xdr:colOff>
      <xdr:row>5</xdr:row>
      <xdr:rowOff>188419</xdr:rowOff>
    </xdr:from>
    <xdr:to>
      <xdr:col>2</xdr:col>
      <xdr:colOff>1055525</xdr:colOff>
      <xdr:row>15</xdr:row>
      <xdr:rowOff>183015</xdr:rowOff>
    </xdr:to>
    <xdr:cxnSp macro="">
      <xdr:nvCxnSpPr>
        <xdr:cNvPr id="19" name="Прямая со стрелкой 18"/>
        <xdr:cNvCxnSpPr/>
      </xdr:nvCxnSpPr>
      <xdr:spPr>
        <a:xfrm rot="5400000">
          <a:off x="3071970" y="2142311"/>
          <a:ext cx="1794821" cy="1588"/>
        </a:xfrm>
        <a:prstGeom prst="straightConnector1">
          <a:avLst/>
        </a:prstGeom>
        <a:ln w="12700">
          <a:solidFill>
            <a:schemeClr val="tx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1194289</xdr:colOff>
      <xdr:row>11</xdr:row>
      <xdr:rowOff>99394</xdr:rowOff>
    </xdr:from>
    <xdr:to>
      <xdr:col>2</xdr:col>
      <xdr:colOff>1047750</xdr:colOff>
      <xdr:row>11</xdr:row>
      <xdr:rowOff>99395</xdr:rowOff>
    </xdr:to>
    <xdr:cxnSp macro="">
      <xdr:nvCxnSpPr>
        <xdr:cNvPr id="20" name="Прямая со стрелкой 19"/>
        <xdr:cNvCxnSpPr/>
      </xdr:nvCxnSpPr>
      <xdr:spPr>
        <a:xfrm flipV="1">
          <a:off x="2584939" y="2194894"/>
          <a:ext cx="1377461" cy="1"/>
        </a:xfrm>
        <a:prstGeom prst="straightConnector1">
          <a:avLst/>
        </a:prstGeom>
        <a:ln w="12700">
          <a:solidFill>
            <a:schemeClr val="tx1"/>
          </a:solidFill>
          <a:prstDash val="sys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1209831</xdr:colOff>
      <xdr:row>8</xdr:row>
      <xdr:rowOff>119808</xdr:rowOff>
    </xdr:from>
    <xdr:to>
      <xdr:col>2</xdr:col>
      <xdr:colOff>1057776</xdr:colOff>
      <xdr:row>11</xdr:row>
      <xdr:rowOff>107673</xdr:rowOff>
    </xdr:to>
    <xdr:sp macro="" textlink="">
      <xdr:nvSpPr>
        <xdr:cNvPr id="21" name="TextBox 20"/>
        <xdr:cNvSpPr txBox="1"/>
      </xdr:nvSpPr>
      <xdr:spPr>
        <a:xfrm>
          <a:off x="2600481" y="1710483"/>
          <a:ext cx="1371945" cy="4926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Разрыв во времени между выплатами</a:t>
          </a:r>
          <a:br>
            <a:rPr lang="ru-RU" sz="1100"/>
          </a:br>
          <a:r>
            <a:rPr lang="ru-RU" sz="1100"/>
            <a:t>и поступлениями</a:t>
          </a:r>
        </a:p>
      </xdr:txBody>
    </xdr:sp>
    <xdr:clientData/>
  </xdr:twoCellAnchor>
  <xdr:twoCellAnchor>
    <xdr:from>
      <xdr:col>1</xdr:col>
      <xdr:colOff>1207826</xdr:colOff>
      <xdr:row>11</xdr:row>
      <xdr:rowOff>183497</xdr:rowOff>
    </xdr:from>
    <xdr:to>
      <xdr:col>2</xdr:col>
      <xdr:colOff>1055771</xdr:colOff>
      <xdr:row>15</xdr:row>
      <xdr:rowOff>137377</xdr:rowOff>
    </xdr:to>
    <xdr:sp macro="" textlink="">
      <xdr:nvSpPr>
        <xdr:cNvPr id="22" name="TextBox 21"/>
        <xdr:cNvSpPr txBox="1"/>
      </xdr:nvSpPr>
      <xdr:spPr>
        <a:xfrm>
          <a:off x="2598476" y="2278997"/>
          <a:ext cx="1371945" cy="715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Необходимость дополнительного финансирования </a:t>
          </a:r>
          <a:br>
            <a:rPr lang="ru-RU" sz="1100"/>
          </a:br>
          <a:r>
            <a:rPr lang="ru-RU" sz="1100"/>
            <a:t>в течение 14 дней </a:t>
          </a:r>
        </a:p>
      </xdr:txBody>
    </xdr:sp>
    <xdr:clientData/>
  </xdr:twoCellAnchor>
  <xdr:twoCellAnchor>
    <xdr:from>
      <xdr:col>0</xdr:col>
      <xdr:colOff>488674</xdr:colOff>
      <xdr:row>15</xdr:row>
      <xdr:rowOff>186415</xdr:rowOff>
    </xdr:from>
    <xdr:to>
      <xdr:col>2</xdr:col>
      <xdr:colOff>8283</xdr:colOff>
      <xdr:row>17</xdr:row>
      <xdr:rowOff>182218</xdr:rowOff>
    </xdr:to>
    <xdr:sp macro="" textlink="">
      <xdr:nvSpPr>
        <xdr:cNvPr id="23" name="TextBox 22"/>
        <xdr:cNvSpPr txBox="1"/>
      </xdr:nvSpPr>
      <xdr:spPr>
        <a:xfrm>
          <a:off x="488674" y="3043915"/>
          <a:ext cx="2434259" cy="3768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ru-RU" sz="1100"/>
            <a:t>Денежные средства</a:t>
          </a:r>
          <a:r>
            <a:rPr lang="ru-RU" sz="1100" baseline="0"/>
            <a:t> выплачиваются поставщикам в среднем на 69-й день</a:t>
          </a:r>
          <a:endParaRPr lang="ru-RU" sz="1100"/>
        </a:p>
      </xdr:txBody>
    </xdr:sp>
    <xdr:clientData/>
  </xdr:twoCellAnchor>
  <xdr:twoCellAnchor>
    <xdr:from>
      <xdr:col>2</xdr:col>
      <xdr:colOff>372718</xdr:colOff>
      <xdr:row>16</xdr:row>
      <xdr:rowOff>371</xdr:rowOff>
    </xdr:from>
    <xdr:to>
      <xdr:col>4</xdr:col>
      <xdr:colOff>8283</xdr:colOff>
      <xdr:row>17</xdr:row>
      <xdr:rowOff>165653</xdr:rowOff>
    </xdr:to>
    <xdr:sp macro="" textlink="">
      <xdr:nvSpPr>
        <xdr:cNvPr id="24" name="TextBox 23"/>
        <xdr:cNvSpPr txBox="1"/>
      </xdr:nvSpPr>
      <xdr:spPr>
        <a:xfrm>
          <a:off x="3287368" y="3048371"/>
          <a:ext cx="2302565" cy="355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Денежные средства</a:t>
          </a:r>
          <a:r>
            <a:rPr lang="ru-RU" sz="1100" baseline="0"/>
            <a:t> поступают от клиентов в среднем на 83-й день</a:t>
          </a:r>
          <a:endParaRPr lang="ru-RU" sz="1100"/>
        </a:p>
      </xdr:txBody>
    </xdr:sp>
    <xdr:clientData/>
  </xdr:twoCellAnchor>
  <xdr:twoCellAnchor>
    <xdr:from>
      <xdr:col>1</xdr:col>
      <xdr:colOff>645249</xdr:colOff>
      <xdr:row>1</xdr:row>
      <xdr:rowOff>414096</xdr:rowOff>
    </xdr:from>
    <xdr:to>
      <xdr:col>1</xdr:col>
      <xdr:colOff>646837</xdr:colOff>
      <xdr:row>3</xdr:row>
      <xdr:rowOff>165618</xdr:rowOff>
    </xdr:to>
    <xdr:cxnSp macro="">
      <xdr:nvCxnSpPr>
        <xdr:cNvPr id="27" name="Прямая со стрелкой 26"/>
        <xdr:cNvCxnSpPr/>
      </xdr:nvCxnSpPr>
      <xdr:spPr>
        <a:xfrm rot="5400000">
          <a:off x="1847021" y="794302"/>
          <a:ext cx="381000" cy="1588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"/>
  <sheetViews>
    <sheetView showGridLines="0" zoomScaleNormal="100" workbookViewId="0">
      <selection activeCell="H30" sqref="H30"/>
    </sheetView>
  </sheetViews>
  <sheetFormatPr defaultRowHeight="15" x14ac:dyDescent="0.25"/>
  <cols>
    <col min="1" max="1" width="2.28515625" style="1" customWidth="1"/>
    <col min="2" max="2" width="49.85546875" style="1" customWidth="1"/>
    <col min="3" max="3" width="10.140625" style="1" customWidth="1"/>
    <col min="4" max="4" width="9.7109375" style="1" customWidth="1"/>
    <col min="5" max="5" width="2.85546875" style="1" customWidth="1"/>
    <col min="6" max="16384" width="9.140625" style="1"/>
  </cols>
  <sheetData>
    <row r="1" spans="2:4" ht="11.25" customHeight="1" x14ac:dyDescent="0.25"/>
    <row r="2" spans="2:4" ht="15.75" thickBot="1" x14ac:dyDescent="0.3">
      <c r="B2" s="52" t="s">
        <v>0</v>
      </c>
      <c r="C2" s="52"/>
      <c r="D2" s="52"/>
    </row>
    <row r="3" spans="2:4" x14ac:dyDescent="0.25">
      <c r="B3" s="3" t="s">
        <v>12</v>
      </c>
      <c r="C3" s="36"/>
      <c r="D3" s="4">
        <v>500000</v>
      </c>
    </row>
    <row r="4" spans="2:4" x14ac:dyDescent="0.25">
      <c r="B4" s="7" t="s">
        <v>13</v>
      </c>
      <c r="C4" s="37">
        <v>25000</v>
      </c>
      <c r="D4" s="8"/>
    </row>
    <row r="5" spans="2:4" x14ac:dyDescent="0.25">
      <c r="B5" s="33" t="s">
        <v>14</v>
      </c>
      <c r="C5" s="38">
        <v>305000</v>
      </c>
      <c r="D5" s="34"/>
    </row>
    <row r="6" spans="2:4" x14ac:dyDescent="0.25">
      <c r="B6" s="7" t="s">
        <v>15</v>
      </c>
      <c r="C6" s="37">
        <v>30000</v>
      </c>
      <c r="D6" s="8"/>
    </row>
    <row r="7" spans="2:4" x14ac:dyDescent="0.25">
      <c r="B7" s="7" t="s">
        <v>16</v>
      </c>
      <c r="C7" s="37"/>
      <c r="D7" s="8">
        <f>C4+C5-C6</f>
        <v>300000</v>
      </c>
    </row>
    <row r="8" spans="2:4" x14ac:dyDescent="0.25">
      <c r="B8" s="12" t="s">
        <v>4</v>
      </c>
      <c r="C8" s="39"/>
      <c r="D8" s="13">
        <f>D3-D7</f>
        <v>200000</v>
      </c>
    </row>
    <row r="9" spans="2:4" x14ac:dyDescent="0.25">
      <c r="B9" s="7" t="s">
        <v>17</v>
      </c>
      <c r="C9" s="37">
        <v>60000</v>
      </c>
      <c r="D9" s="8"/>
    </row>
    <row r="10" spans="2:4" x14ac:dyDescent="0.25">
      <c r="B10" s="7" t="s">
        <v>18</v>
      </c>
      <c r="C10" s="37">
        <v>24000</v>
      </c>
      <c r="D10" s="8"/>
    </row>
    <row r="11" spans="2:4" x14ac:dyDescent="0.25">
      <c r="B11" s="7" t="s">
        <v>9</v>
      </c>
      <c r="C11" s="37"/>
      <c r="D11" s="8">
        <f>SUM(C9:C10)</f>
        <v>84000</v>
      </c>
    </row>
    <row r="12" spans="2:4" ht="15.75" thickBot="1" x14ac:dyDescent="0.3">
      <c r="B12" s="23" t="s">
        <v>10</v>
      </c>
      <c r="C12" s="40"/>
      <c r="D12" s="35">
        <f>D8-D11</f>
        <v>116000</v>
      </c>
    </row>
    <row r="14" spans="2:4" ht="15.75" thickBot="1" x14ac:dyDescent="0.3">
      <c r="B14" s="52" t="s">
        <v>1</v>
      </c>
      <c r="C14" s="52"/>
      <c r="D14" s="52"/>
    </row>
    <row r="15" spans="2:4" x14ac:dyDescent="0.25">
      <c r="B15" s="5" t="s">
        <v>2</v>
      </c>
      <c r="C15" s="6"/>
      <c r="D15" s="41">
        <v>540000</v>
      </c>
    </row>
    <row r="16" spans="2:4" x14ac:dyDescent="0.25">
      <c r="B16" s="9" t="s">
        <v>3</v>
      </c>
      <c r="C16" s="10"/>
      <c r="D16" s="11"/>
    </row>
    <row r="17" spans="2:4" x14ac:dyDescent="0.25">
      <c r="B17" s="14" t="s">
        <v>5</v>
      </c>
      <c r="C17" s="15">
        <v>30000</v>
      </c>
      <c r="D17" s="16"/>
    </row>
    <row r="18" spans="2:4" x14ac:dyDescent="0.25">
      <c r="B18" s="14" t="s">
        <v>6</v>
      </c>
      <c r="C18" s="15">
        <v>62500</v>
      </c>
      <c r="D18" s="16"/>
    </row>
    <row r="19" spans="2:4" x14ac:dyDescent="0.25">
      <c r="B19" s="14" t="s">
        <v>7</v>
      </c>
      <c r="C19" s="15">
        <v>7000</v>
      </c>
      <c r="D19" s="16"/>
    </row>
    <row r="20" spans="2:4" x14ac:dyDescent="0.25">
      <c r="B20" s="14" t="s">
        <v>8</v>
      </c>
      <c r="C20" s="15"/>
      <c r="D20" s="16">
        <f>SUM(C17:C19)</f>
        <v>99500</v>
      </c>
    </row>
    <row r="21" spans="2:4" x14ac:dyDescent="0.25">
      <c r="B21" s="17" t="s">
        <v>19</v>
      </c>
      <c r="C21" s="18"/>
      <c r="D21" s="19">
        <f>SUM(D15:D20)</f>
        <v>639500</v>
      </c>
    </row>
    <row r="22" spans="2:4" x14ac:dyDescent="0.25">
      <c r="B22" s="20" t="s">
        <v>20</v>
      </c>
      <c r="C22" s="21">
        <v>125625</v>
      </c>
      <c r="D22" s="22"/>
    </row>
    <row r="23" spans="2:4" x14ac:dyDescent="0.25">
      <c r="B23" s="24" t="s">
        <v>21</v>
      </c>
      <c r="C23" s="21">
        <v>256000</v>
      </c>
      <c r="D23" s="22"/>
    </row>
    <row r="24" spans="2:4" x14ac:dyDescent="0.25">
      <c r="B24" s="24" t="s">
        <v>23</v>
      </c>
      <c r="C24" s="21"/>
      <c r="D24" s="22">
        <f>SUM(C22:C23)</f>
        <v>381625</v>
      </c>
    </row>
    <row r="25" spans="2:4" x14ac:dyDescent="0.25">
      <c r="B25" s="25" t="s">
        <v>24</v>
      </c>
      <c r="C25" s="42"/>
      <c r="D25" s="44">
        <v>200000</v>
      </c>
    </row>
    <row r="26" spans="2:4" x14ac:dyDescent="0.25">
      <c r="B26" s="24" t="s">
        <v>22</v>
      </c>
      <c r="C26" s="26"/>
      <c r="D26" s="27">
        <v>57875</v>
      </c>
    </row>
    <row r="27" spans="2:4" ht="15.75" thickBot="1" x14ac:dyDescent="0.3">
      <c r="B27" s="28" t="s">
        <v>11</v>
      </c>
      <c r="C27" s="29"/>
      <c r="D27" s="30">
        <f>SUM(D22:D26)</f>
        <v>639500</v>
      </c>
    </row>
  </sheetData>
  <mergeCells count="2">
    <mergeCell ref="B2:D2"/>
    <mergeCell ref="B14:D1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showGridLines="0" zoomScaleNormal="100" workbookViewId="0">
      <selection activeCell="F25" sqref="F25"/>
    </sheetView>
  </sheetViews>
  <sheetFormatPr defaultRowHeight="15" x14ac:dyDescent="0.25"/>
  <cols>
    <col min="1" max="1" width="2.28515625" style="1" customWidth="1"/>
    <col min="2" max="2" width="49.85546875" style="1" customWidth="1"/>
    <col min="3" max="3" width="10.140625" style="1" customWidth="1"/>
    <col min="4" max="4" width="9.7109375" style="1" customWidth="1"/>
    <col min="5" max="5" width="2.85546875" style="1" customWidth="1"/>
    <col min="6" max="6" width="74.28515625" style="1" bestFit="1" customWidth="1"/>
    <col min="7" max="7" width="5" style="1" customWidth="1"/>
    <col min="8" max="16384" width="9.140625" style="1"/>
  </cols>
  <sheetData>
    <row r="1" spans="2:7" ht="11.25" customHeight="1" x14ac:dyDescent="0.25"/>
    <row r="2" spans="2:7" ht="15.75" thickBot="1" x14ac:dyDescent="0.3">
      <c r="B2" s="52" t="s">
        <v>0</v>
      </c>
      <c r="C2" s="52"/>
      <c r="D2" s="52"/>
      <c r="F2" s="31" t="str">
        <f>CONCATENATE("Коэффициент текущей ликвидности  = ",D20," / ",D26," = ")</f>
        <v xml:space="preserve">Коэффициент текущей ликвидности  = 99500 / 57875 = </v>
      </c>
      <c r="G2" s="43">
        <f>D20/D26</f>
        <v>1.7192224622030237</v>
      </c>
    </row>
    <row r="3" spans="2:7" x14ac:dyDescent="0.25">
      <c r="B3" s="3" t="s">
        <v>12</v>
      </c>
      <c r="C3" s="36"/>
      <c r="D3" s="4">
        <v>500000</v>
      </c>
      <c r="F3" s="31" t="str">
        <f>CONCATENATE("Коэффициент срочной ликвидности  = (",C18," + ",C19,") / ",D26," = ")</f>
        <v xml:space="preserve">Коэффициент срочной ликвидности  = (62500 + 7000) / 57875 = </v>
      </c>
      <c r="G3" s="43">
        <f>(C18+C19)/D26</f>
        <v>1.2008639308855291</v>
      </c>
    </row>
    <row r="4" spans="2:7" x14ac:dyDescent="0.25">
      <c r="B4" s="7" t="s">
        <v>13</v>
      </c>
      <c r="C4" s="37">
        <v>25000</v>
      </c>
      <c r="D4" s="8"/>
    </row>
    <row r="5" spans="2:7" x14ac:dyDescent="0.25">
      <c r="B5" s="33" t="s">
        <v>14</v>
      </c>
      <c r="C5" s="38">
        <v>305000</v>
      </c>
      <c r="D5" s="34"/>
      <c r="F5" s="31" t="str">
        <f>CONCATENATE("Товарные запасы в днях хранения = ",C17," * 365 / ",D7," = ")</f>
        <v xml:space="preserve">Товарные запасы в днях хранения = 30000 * 365 / 300000 = </v>
      </c>
      <c r="G5" s="32">
        <f>C17/D7*365</f>
        <v>36.5</v>
      </c>
    </row>
    <row r="6" spans="2:7" x14ac:dyDescent="0.25">
      <c r="B6" s="7" t="s">
        <v>15</v>
      </c>
      <c r="C6" s="37">
        <v>30000</v>
      </c>
      <c r="D6" s="8"/>
      <c r="F6" s="31" t="str">
        <f>CONCATENATE("Период погашения дебиторской задолженности, дней = ",C18," * 365 / ",D3," = ")</f>
        <v xml:space="preserve">Период погашения дебиторской задолженности, дней = 62500 * 365 / 500000 = </v>
      </c>
      <c r="G6" s="32">
        <f>C18/D3*365</f>
        <v>45.625</v>
      </c>
    </row>
    <row r="7" spans="2:7" x14ac:dyDescent="0.25">
      <c r="B7" s="7" t="s">
        <v>16</v>
      </c>
      <c r="C7" s="37"/>
      <c r="D7" s="8">
        <f>C4+C5-C6</f>
        <v>300000</v>
      </c>
      <c r="F7" s="31" t="str">
        <f>CONCATENATE("Период погашения кредиторской задолженности, дней = ",D26," * 365 / ",C5," = ")</f>
        <v xml:space="preserve">Период погашения кредиторской задолженности, дней = 57875 * 365 / 305000 = </v>
      </c>
      <c r="G7" s="32">
        <f>D26*365/C5</f>
        <v>69.260245901639351</v>
      </c>
    </row>
    <row r="8" spans="2:7" x14ac:dyDescent="0.25">
      <c r="B8" s="12" t="s">
        <v>4</v>
      </c>
      <c r="C8" s="39"/>
      <c r="D8" s="13">
        <f>D3-D7</f>
        <v>200000</v>
      </c>
    </row>
    <row r="9" spans="2:7" x14ac:dyDescent="0.25">
      <c r="B9" s="7" t="s">
        <v>17</v>
      </c>
      <c r="C9" s="37">
        <v>60000</v>
      </c>
      <c r="D9" s="8"/>
    </row>
    <row r="10" spans="2:7" x14ac:dyDescent="0.25">
      <c r="B10" s="7" t="s">
        <v>18</v>
      </c>
      <c r="C10" s="37">
        <v>24000</v>
      </c>
      <c r="D10" s="8"/>
    </row>
    <row r="11" spans="2:7" x14ac:dyDescent="0.25">
      <c r="B11" s="7" t="s">
        <v>9</v>
      </c>
      <c r="C11" s="37"/>
      <c r="D11" s="8">
        <f>SUM(C9:C10)</f>
        <v>84000</v>
      </c>
    </row>
    <row r="12" spans="2:7" ht="15.75" thickBot="1" x14ac:dyDescent="0.3">
      <c r="B12" s="23" t="s">
        <v>10</v>
      </c>
      <c r="C12" s="40"/>
      <c r="D12" s="35">
        <f>D8-D11</f>
        <v>116000</v>
      </c>
    </row>
    <row r="14" spans="2:7" ht="15.75" thickBot="1" x14ac:dyDescent="0.3">
      <c r="B14" s="52" t="s">
        <v>1</v>
      </c>
      <c r="C14" s="52"/>
      <c r="D14" s="52"/>
    </row>
    <row r="15" spans="2:7" x14ac:dyDescent="0.25">
      <c r="B15" s="5" t="s">
        <v>2</v>
      </c>
      <c r="C15" s="6"/>
      <c r="D15" s="41">
        <v>540000</v>
      </c>
    </row>
    <row r="16" spans="2:7" x14ac:dyDescent="0.25">
      <c r="B16" s="9" t="s">
        <v>3</v>
      </c>
      <c r="C16" s="10"/>
      <c r="D16" s="11"/>
    </row>
    <row r="17" spans="2:4" x14ac:dyDescent="0.25">
      <c r="B17" s="14" t="s">
        <v>5</v>
      </c>
      <c r="C17" s="15">
        <v>30000</v>
      </c>
      <c r="D17" s="16"/>
    </row>
    <row r="18" spans="2:4" x14ac:dyDescent="0.25">
      <c r="B18" s="14" t="s">
        <v>6</v>
      </c>
      <c r="C18" s="15">
        <v>62500</v>
      </c>
      <c r="D18" s="16"/>
    </row>
    <row r="19" spans="2:4" x14ac:dyDescent="0.25">
      <c r="B19" s="14" t="s">
        <v>7</v>
      </c>
      <c r="C19" s="15">
        <v>7000</v>
      </c>
      <c r="D19" s="16"/>
    </row>
    <row r="20" spans="2:4" x14ac:dyDescent="0.25">
      <c r="B20" s="14" t="s">
        <v>8</v>
      </c>
      <c r="C20" s="15"/>
      <c r="D20" s="16">
        <f>SUM(C17:C19)</f>
        <v>99500</v>
      </c>
    </row>
    <row r="21" spans="2:4" x14ac:dyDescent="0.25">
      <c r="B21" s="17" t="s">
        <v>19</v>
      </c>
      <c r="C21" s="18"/>
      <c r="D21" s="19">
        <f>SUM(D15:D20)</f>
        <v>639500</v>
      </c>
    </row>
    <row r="22" spans="2:4" x14ac:dyDescent="0.25">
      <c r="B22" s="20" t="s">
        <v>20</v>
      </c>
      <c r="C22" s="21">
        <v>125625</v>
      </c>
      <c r="D22" s="22"/>
    </row>
    <row r="23" spans="2:4" x14ac:dyDescent="0.25">
      <c r="B23" s="24" t="s">
        <v>21</v>
      </c>
      <c r="C23" s="21">
        <v>256000</v>
      </c>
      <c r="D23" s="22"/>
    </row>
    <row r="24" spans="2:4" x14ac:dyDescent="0.25">
      <c r="B24" s="24" t="s">
        <v>23</v>
      </c>
      <c r="C24" s="21"/>
      <c r="D24" s="22">
        <f>SUM(C22:C23)</f>
        <v>381625</v>
      </c>
    </row>
    <row r="25" spans="2:4" x14ac:dyDescent="0.25">
      <c r="B25" s="25" t="s">
        <v>24</v>
      </c>
      <c r="C25" s="42"/>
      <c r="D25" s="44">
        <v>200000</v>
      </c>
    </row>
    <row r="26" spans="2:4" x14ac:dyDescent="0.25">
      <c r="B26" s="24" t="s">
        <v>22</v>
      </c>
      <c r="C26" s="26"/>
      <c r="D26" s="27">
        <v>57875</v>
      </c>
    </row>
    <row r="27" spans="2:4" ht="15.75" thickBot="1" x14ac:dyDescent="0.3">
      <c r="B27" s="28" t="s">
        <v>11</v>
      </c>
      <c r="C27" s="29"/>
      <c r="D27" s="30">
        <f>SUM(D22:D26)</f>
        <v>639500</v>
      </c>
    </row>
  </sheetData>
  <mergeCells count="2">
    <mergeCell ref="B2:D2"/>
    <mergeCell ref="B14:D14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zoomScale="115" zoomScaleNormal="115" workbookViewId="0">
      <selection activeCell="H22" sqref="H22"/>
    </sheetView>
  </sheetViews>
  <sheetFormatPr defaultRowHeight="15" x14ac:dyDescent="0.25"/>
  <cols>
    <col min="1" max="1" width="20.85546875" customWidth="1"/>
    <col min="2" max="2" width="22.85546875" customWidth="1"/>
    <col min="3" max="3" width="30.85546875" customWidth="1"/>
  </cols>
  <sheetData>
    <row r="1" spans="1:3" x14ac:dyDescent="0.25">
      <c r="C1" s="45"/>
    </row>
    <row r="2" spans="1:3" s="1" customFormat="1" ht="34.5" customHeight="1" x14ac:dyDescent="0.25">
      <c r="A2" s="2" t="s">
        <v>25</v>
      </c>
      <c r="B2" s="2" t="s">
        <v>26</v>
      </c>
      <c r="C2" s="2" t="s">
        <v>27</v>
      </c>
    </row>
    <row r="5" spans="1:3" ht="3.75" customHeight="1" x14ac:dyDescent="0.25"/>
    <row r="9" spans="1:3" ht="6.75" customHeight="1" x14ac:dyDescent="0.25"/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E19" sqref="E19"/>
    </sheetView>
  </sheetViews>
  <sheetFormatPr defaultRowHeight="15" x14ac:dyDescent="0.25"/>
  <cols>
    <col min="1" max="1" width="49.28515625" bestFit="1" customWidth="1"/>
  </cols>
  <sheetData>
    <row r="1" spans="1:3" x14ac:dyDescent="0.25">
      <c r="B1" s="51" t="s">
        <v>31</v>
      </c>
      <c r="C1" s="51" t="s">
        <v>32</v>
      </c>
    </row>
    <row r="2" spans="1:3" x14ac:dyDescent="0.25">
      <c r="A2" t="s">
        <v>28</v>
      </c>
      <c r="B2" s="46">
        <v>108000</v>
      </c>
      <c r="C2" s="46">
        <v>145800</v>
      </c>
    </row>
    <row r="3" spans="1:3" x14ac:dyDescent="0.25">
      <c r="A3" t="s">
        <v>29</v>
      </c>
      <c r="B3" s="46">
        <v>75600</v>
      </c>
      <c r="C3" s="46">
        <v>97200</v>
      </c>
    </row>
    <row r="4" spans="1:3" x14ac:dyDescent="0.25">
      <c r="A4" t="s">
        <v>30</v>
      </c>
      <c r="B4" s="46">
        <v>86400</v>
      </c>
      <c r="C4" s="46">
        <v>129600</v>
      </c>
    </row>
    <row r="5" spans="1:3" x14ac:dyDescent="0.25">
      <c r="A5" t="s">
        <v>14</v>
      </c>
      <c r="B5" s="46">
        <v>518400</v>
      </c>
      <c r="C5" s="46">
        <v>702000</v>
      </c>
    </row>
    <row r="6" spans="1:3" x14ac:dyDescent="0.25">
      <c r="A6" t="s">
        <v>16</v>
      </c>
      <c r="B6" s="46">
        <v>756000</v>
      </c>
      <c r="C6" s="46">
        <v>972000</v>
      </c>
    </row>
    <row r="7" spans="1:3" x14ac:dyDescent="0.25">
      <c r="A7" t="s">
        <v>12</v>
      </c>
      <c r="B7" s="46">
        <v>864000</v>
      </c>
      <c r="C7" s="46">
        <v>1080000</v>
      </c>
    </row>
    <row r="8" spans="1:3" x14ac:dyDescent="0.25">
      <c r="A8" t="s">
        <v>6</v>
      </c>
      <c r="B8" s="46">
        <v>172800</v>
      </c>
      <c r="C8" s="46">
        <v>259200</v>
      </c>
    </row>
    <row r="9" spans="1:3" x14ac:dyDescent="0.25">
      <c r="A9" t="s">
        <v>22</v>
      </c>
      <c r="B9" s="46">
        <v>86400</v>
      </c>
      <c r="C9" s="46">
        <v>105300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I19" sqref="I19"/>
    </sheetView>
  </sheetViews>
  <sheetFormatPr defaultRowHeight="15" x14ac:dyDescent="0.25"/>
  <cols>
    <col min="1" max="1" width="49.28515625" bestFit="1" customWidth="1"/>
  </cols>
  <sheetData>
    <row r="1" spans="1:3" x14ac:dyDescent="0.25">
      <c r="A1" s="53" t="s">
        <v>40</v>
      </c>
      <c r="B1" s="51" t="s">
        <v>31</v>
      </c>
      <c r="C1" s="51" t="s">
        <v>32</v>
      </c>
    </row>
    <row r="2" spans="1:3" x14ac:dyDescent="0.25">
      <c r="A2" t="s">
        <v>28</v>
      </c>
      <c r="B2" s="46">
        <v>108000</v>
      </c>
      <c r="C2" s="46">
        <v>145800</v>
      </c>
    </row>
    <row r="3" spans="1:3" x14ac:dyDescent="0.25">
      <c r="A3" t="s">
        <v>29</v>
      </c>
      <c r="B3" s="46">
        <v>75600</v>
      </c>
      <c r="C3" s="46">
        <v>97200</v>
      </c>
    </row>
    <row r="4" spans="1:3" x14ac:dyDescent="0.25">
      <c r="A4" t="s">
        <v>30</v>
      </c>
      <c r="B4" s="46">
        <v>86400</v>
      </c>
      <c r="C4" s="46">
        <v>129600</v>
      </c>
    </row>
    <row r="5" spans="1:3" x14ac:dyDescent="0.25">
      <c r="A5" t="s">
        <v>14</v>
      </c>
      <c r="B5" s="46">
        <v>518400</v>
      </c>
      <c r="C5" s="46">
        <v>702000</v>
      </c>
    </row>
    <row r="6" spans="1:3" x14ac:dyDescent="0.25">
      <c r="A6" t="s">
        <v>16</v>
      </c>
      <c r="B6" s="46">
        <v>756000</v>
      </c>
      <c r="C6" s="46">
        <v>972000</v>
      </c>
    </row>
    <row r="7" spans="1:3" x14ac:dyDescent="0.25">
      <c r="A7" t="s">
        <v>12</v>
      </c>
      <c r="B7" s="46">
        <v>864000</v>
      </c>
      <c r="C7" s="46">
        <v>1080000</v>
      </c>
    </row>
    <row r="8" spans="1:3" x14ac:dyDescent="0.25">
      <c r="A8" t="s">
        <v>6</v>
      </c>
      <c r="B8" s="46">
        <v>172800</v>
      </c>
      <c r="C8" s="46">
        <v>259200</v>
      </c>
    </row>
    <row r="9" spans="1:3" x14ac:dyDescent="0.25">
      <c r="A9" t="s">
        <v>22</v>
      </c>
      <c r="B9" s="46">
        <v>86400</v>
      </c>
      <c r="C9" s="46">
        <v>105300</v>
      </c>
    </row>
    <row r="11" spans="1:3" x14ac:dyDescent="0.25">
      <c r="A11" s="53" t="s">
        <v>33</v>
      </c>
      <c r="B11" s="50" t="s">
        <v>31</v>
      </c>
      <c r="C11" s="50" t="s">
        <v>32</v>
      </c>
    </row>
    <row r="12" spans="1:3" x14ac:dyDescent="0.25">
      <c r="A12" t="s">
        <v>34</v>
      </c>
      <c r="B12" s="47">
        <f>B2/B5*365</f>
        <v>76.041666666666671</v>
      </c>
      <c r="C12" s="47">
        <f>C2/C5*365</f>
        <v>75.807692307692307</v>
      </c>
    </row>
    <row r="13" spans="1:3" x14ac:dyDescent="0.25">
      <c r="A13" t="s">
        <v>35</v>
      </c>
      <c r="B13" s="47">
        <f>-B9/B5*365</f>
        <v>-60.833333333333329</v>
      </c>
      <c r="C13" s="47">
        <f>-C9/C5*365</f>
        <v>-54.75</v>
      </c>
    </row>
    <row r="14" spans="1:3" x14ac:dyDescent="0.25">
      <c r="A14" t="s">
        <v>36</v>
      </c>
      <c r="B14">
        <f>B3/B6*365</f>
        <v>36.5</v>
      </c>
      <c r="C14">
        <f>C3/C6*365</f>
        <v>36.5</v>
      </c>
    </row>
    <row r="15" spans="1:3" x14ac:dyDescent="0.25">
      <c r="A15" t="s">
        <v>37</v>
      </c>
      <c r="B15" s="47">
        <f>B4/B6*365</f>
        <v>41.714285714285715</v>
      </c>
      <c r="C15" s="47">
        <f>C4/C6*365</f>
        <v>48.666666666666664</v>
      </c>
    </row>
    <row r="16" spans="1:3" x14ac:dyDescent="0.25">
      <c r="A16" t="s">
        <v>38</v>
      </c>
      <c r="B16" s="47">
        <f>B8/B7*365</f>
        <v>73</v>
      </c>
      <c r="C16" s="47">
        <f>C8/C7*365</f>
        <v>87.6</v>
      </c>
    </row>
    <row r="17" spans="1:3" ht="15.75" thickBot="1" x14ac:dyDescent="0.3">
      <c r="A17" s="48" t="s">
        <v>39</v>
      </c>
      <c r="B17" s="49">
        <f>SUM(B12:B16)</f>
        <v>166.42261904761907</v>
      </c>
      <c r="C17" s="49">
        <f>SUM(C12:C16)</f>
        <v>193.82435897435897</v>
      </c>
    </row>
    <row r="18" spans="1:3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Рис. 1</vt:lpstr>
      <vt:lpstr>Рис. 2</vt:lpstr>
      <vt:lpstr>Рис. 3</vt:lpstr>
      <vt:lpstr>Рис. 4</vt:lpstr>
      <vt:lpstr>Рис.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2013-10-04T04:10:06Z</dcterms:created>
  <dcterms:modified xsi:type="dcterms:W3CDTF">2013-10-06T15:16:41Z</dcterms:modified>
</cp:coreProperties>
</file>