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7955" windowHeight="9735" activeTab="1"/>
  </bookViews>
  <sheets>
    <sheet name="1" sheetId="1" r:id="rId1"/>
    <sheet name="упр.1" sheetId="2" r:id="rId2"/>
    <sheet name="2" sheetId="3" r:id="rId3"/>
    <sheet name="3" sheetId="4" r:id="rId4"/>
    <sheet name="упр.2" sheetId="6" r:id="rId5"/>
    <sheet name="4" sheetId="5" r:id="rId6"/>
    <sheet name="5" sheetId="7" r:id="rId7"/>
  </sheets>
  <calcPr calcId="125725"/>
</workbook>
</file>

<file path=xl/calcChain.xml><?xml version="1.0" encoding="utf-8"?>
<calcChain xmlns="http://schemas.openxmlformats.org/spreadsheetml/2006/main">
  <c r="D15" i="2"/>
  <c r="D14"/>
  <c r="D12"/>
  <c r="D11"/>
  <c r="D10"/>
  <c r="D9"/>
  <c r="C3" i="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B3"/>
  <c r="B4" s="1"/>
  <c r="B21" i="5"/>
  <c r="C21"/>
  <c r="C3"/>
  <c r="C4"/>
  <c r="C5"/>
  <c r="C6"/>
  <c r="C7"/>
  <c r="C8"/>
  <c r="C9"/>
  <c r="C10"/>
  <c r="C11"/>
  <c r="C12"/>
  <c r="C13"/>
  <c r="C14"/>
  <c r="C15"/>
  <c r="C16"/>
  <c r="C17"/>
  <c r="C2"/>
  <c r="B2"/>
  <c r="B11"/>
  <c r="B12"/>
  <c r="B13"/>
  <c r="B14"/>
  <c r="B15"/>
  <c r="B16"/>
  <c r="B17"/>
  <c r="B3"/>
  <c r="B4"/>
  <c r="B5"/>
  <c r="B6"/>
  <c r="B7"/>
  <c r="B8"/>
  <c r="B9"/>
  <c r="B10"/>
  <c r="D10" i="4"/>
  <c r="B10"/>
  <c r="D9"/>
  <c r="C9"/>
  <c r="E9" s="1"/>
  <c r="G9" s="1"/>
  <c r="B9"/>
  <c r="D8"/>
  <c r="B8"/>
  <c r="D7"/>
  <c r="B7"/>
  <c r="C7" s="1"/>
  <c r="D6"/>
  <c r="B6"/>
  <c r="D5"/>
  <c r="B5"/>
  <c r="C5" s="1"/>
  <c r="E5" s="1"/>
  <c r="G5" s="1"/>
  <c r="D4"/>
  <c r="B4"/>
  <c r="D3"/>
  <c r="B3"/>
  <c r="C3" s="1"/>
  <c r="D2"/>
  <c r="B2"/>
  <c r="F3" i="3"/>
  <c r="F4"/>
  <c r="F5"/>
  <c r="F6"/>
  <c r="F7"/>
  <c r="F8"/>
  <c r="F9"/>
  <c r="F10"/>
  <c r="F2"/>
  <c r="E3"/>
  <c r="E4"/>
  <c r="E5"/>
  <c r="E6"/>
  <c r="E7"/>
  <c r="E8"/>
  <c r="E9"/>
  <c r="E10"/>
  <c r="E2"/>
  <c r="C3"/>
  <c r="C4"/>
  <c r="C5"/>
  <c r="C6"/>
  <c r="C7"/>
  <c r="C8"/>
  <c r="C9"/>
  <c r="C10"/>
  <c r="C2"/>
  <c r="B3"/>
  <c r="B4"/>
  <c r="B5"/>
  <c r="B6"/>
  <c r="B7"/>
  <c r="B8"/>
  <c r="B9"/>
  <c r="B10"/>
  <c r="B2"/>
  <c r="D10"/>
  <c r="D9"/>
  <c r="D8"/>
  <c r="D7"/>
  <c r="D6"/>
  <c r="D5"/>
  <c r="D4"/>
  <c r="D3"/>
  <c r="D2"/>
  <c r="C2" i="1"/>
  <c r="D2"/>
  <c r="E2"/>
  <c r="F2"/>
  <c r="B3"/>
  <c r="C3"/>
  <c r="D3"/>
  <c r="E3"/>
  <c r="F3"/>
  <c r="B4"/>
  <c r="C4"/>
  <c r="D4"/>
  <c r="E4"/>
  <c r="F4"/>
  <c r="B5"/>
  <c r="C5"/>
  <c r="D5"/>
  <c r="E5"/>
  <c r="F5"/>
  <c r="B6"/>
  <c r="C6" s="1"/>
  <c r="F6" s="1"/>
  <c r="D6"/>
  <c r="E6"/>
  <c r="B7"/>
  <c r="C7"/>
  <c r="F7" s="1"/>
  <c r="D7"/>
  <c r="E7"/>
  <c r="B8"/>
  <c r="C8" s="1"/>
  <c r="D8"/>
  <c r="B9"/>
  <c r="C9"/>
  <c r="F9" s="1"/>
  <c r="D9"/>
  <c r="E9"/>
  <c r="B10"/>
  <c r="C10" s="1"/>
  <c r="D10"/>
  <c r="B5" i="7" l="1"/>
  <c r="E3" i="4"/>
  <c r="G3" s="1"/>
  <c r="F9"/>
  <c r="E7"/>
  <c r="C2"/>
  <c r="E2" s="1"/>
  <c r="G2" s="1"/>
  <c r="C4"/>
  <c r="E4" s="1"/>
  <c r="G4" s="1"/>
  <c r="C6"/>
  <c r="E6" s="1"/>
  <c r="C8"/>
  <c r="E8" s="1"/>
  <c r="C10"/>
  <c r="E10" s="1"/>
  <c r="F10" i="1"/>
  <c r="E10"/>
  <c r="F8"/>
  <c r="E8"/>
  <c r="B6" i="7" l="1"/>
  <c r="G10" i="4"/>
  <c r="F10"/>
  <c r="G6"/>
  <c r="F6"/>
  <c r="G8"/>
  <c r="F8"/>
  <c r="G7"/>
  <c r="F7"/>
  <c r="B7" i="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s="1"/>
  <c r="B29" s="1"/>
  <c r="B30" s="1"/>
  <c r="B31" s="1"/>
  <c r="B32" s="1"/>
  <c r="B33" s="1"/>
  <c r="B34" s="1"/>
  <c r="B35" s="1"/>
  <c r="B36" s="1"/>
  <c r="B37" s="1"/>
  <c r="B38" s="1"/>
</calcChain>
</file>

<file path=xl/sharedStrings.xml><?xml version="1.0" encoding="utf-8"?>
<sst xmlns="http://schemas.openxmlformats.org/spreadsheetml/2006/main" count="52" uniqueCount="26">
  <si>
    <t>Область 2</t>
  </si>
  <si>
    <t>Область 1</t>
  </si>
  <si>
    <t>Выручка от реализации</t>
  </si>
  <si>
    <t>Постоянные затраты</t>
  </si>
  <si>
    <t>Объем реализации</t>
  </si>
  <si>
    <t>Суммарные затраты</t>
  </si>
  <si>
    <t>Цена реализации</t>
  </si>
  <si>
    <t>Прямые затраты на материалы</t>
  </si>
  <si>
    <t>Прямые затраты на оплату труда</t>
  </si>
  <si>
    <t>Переменные накладные расходы</t>
  </si>
  <si>
    <t>На единицу продукции</t>
  </si>
  <si>
    <t>В месяц</t>
  </si>
  <si>
    <t>Постоянные расходы</t>
  </si>
  <si>
    <t>Совокупные переменные расходы на единицу продукции</t>
  </si>
  <si>
    <t>Маржинальная прибыль на единицу продукции</t>
  </si>
  <si>
    <t>Норма маржинальной прибыли</t>
  </si>
  <si>
    <t>Запас прочности при плановой прибыли 20 000 руб.</t>
  </si>
  <si>
    <t>Переменные затраты</t>
  </si>
  <si>
    <t>Прибыль / убытки</t>
  </si>
  <si>
    <t>Сейчас</t>
  </si>
  <si>
    <t>Планируется</t>
  </si>
  <si>
    <t>Прибыль1</t>
  </si>
  <si>
    <t>Прибыль2</t>
  </si>
  <si>
    <t>Плановая прибыль</t>
  </si>
  <si>
    <t>Плановый объем продаж при плановой прибыли, шт.</t>
  </si>
  <si>
    <t>Точка безубыточности в единицах продукции, шт.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</si>
</sst>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0" fillId="3" borderId="8" xfId="0" applyFill="1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0" fontId="0" fillId="0" borderId="0" xfId="0" applyAlignment="1">
      <alignment horizontal="left"/>
    </xf>
    <xf numFmtId="9" fontId="0" fillId="0" borderId="0" xfId="1" applyFont="1"/>
    <xf numFmtId="164" fontId="0" fillId="0" borderId="3" xfId="0" applyNumberFormat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3"/>
          <c:tx>
            <c:strRef>
              <c:f>'1'!$E$1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'1'!$E$2:$E$10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2"/>
          <c:order val="4"/>
          <c:tx>
            <c:strRef>
              <c:f>'1'!$F$1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'1'!$F$2:$F$10</c:f>
              <c:numCache>
                <c:formatCode>#,##0</c:formatCode>
                <c:ptCount val="9"/>
                <c:pt idx="0">
                  <c:v>30000</c:v>
                </c:pt>
                <c:pt idx="1">
                  <c:v>22500</c:v>
                </c:pt>
                <c:pt idx="2">
                  <c:v>15000</c:v>
                </c:pt>
                <c:pt idx="3">
                  <c:v>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axId val="104239488"/>
        <c:axId val="104241024"/>
      </c:areaChart>
      <c:lineChart>
        <c:grouping val="standard"/>
        <c:ser>
          <c:idx val="1"/>
          <c:order val="0"/>
          <c:tx>
            <c:strRef>
              <c:f>'1'!$B$1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'1'!$B$2:$B$10</c:f>
              <c:numCache>
                <c:formatCode>#,##0</c:formatCode>
                <c:ptCount val="9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3"/>
          <c:order val="1"/>
          <c:tx>
            <c:strRef>
              <c:f>'1'!$C$1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'1'!$C$2:$C$12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4"/>
          <c:order val="2"/>
          <c:tx>
            <c:strRef>
              <c:f>'1'!$D$1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'1'!$D$2:$D$10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104239488"/>
        <c:axId val="104241024"/>
      </c:lineChart>
      <c:catAx>
        <c:axId val="104239488"/>
        <c:scaling>
          <c:orientation val="minMax"/>
        </c:scaling>
        <c:axPos val="b"/>
        <c:numFmt formatCode="General" sourceLinked="1"/>
        <c:tickLblPos val="nextTo"/>
        <c:crossAx val="104241024"/>
        <c:crosses val="autoZero"/>
        <c:auto val="1"/>
        <c:lblAlgn val="ctr"/>
        <c:lblOffset val="100"/>
      </c:catAx>
      <c:valAx>
        <c:axId val="104241024"/>
        <c:scaling>
          <c:orientation val="minMax"/>
          <c:max val="140000"/>
          <c:min val="0"/>
        </c:scaling>
        <c:axPos val="l"/>
        <c:numFmt formatCode="#,##0" sourceLinked="1"/>
        <c:tickLblPos val="nextTo"/>
        <c:crossAx val="104239488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3"/>
          <c:tx>
            <c:strRef>
              <c:f>'2'!$E$1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'2'!$E$2:$E$10</c:f>
              <c:numCache>
                <c:formatCode>#,##0</c:formatCode>
                <c:ptCount val="9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</c:numCache>
            </c:numRef>
          </c:val>
        </c:ser>
        <c:ser>
          <c:idx val="2"/>
          <c:order val="4"/>
          <c:tx>
            <c:strRef>
              <c:f>'2'!$F$1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'2'!$F$2:$F$10</c:f>
              <c:numCache>
                <c:formatCode>#,##0</c:formatCode>
                <c:ptCount val="9"/>
                <c:pt idx="0">
                  <c:v>0</c:v>
                </c:pt>
                <c:pt idx="1">
                  <c:v>7500</c:v>
                </c:pt>
                <c:pt idx="2">
                  <c:v>15000</c:v>
                </c:pt>
                <c:pt idx="3">
                  <c:v>22500</c:v>
                </c:pt>
                <c:pt idx="4">
                  <c:v>30000</c:v>
                </c:pt>
                <c:pt idx="5">
                  <c:v>37500</c:v>
                </c:pt>
                <c:pt idx="6">
                  <c:v>45000</c:v>
                </c:pt>
                <c:pt idx="7">
                  <c:v>52500</c:v>
                </c:pt>
                <c:pt idx="8">
                  <c:v>60000</c:v>
                </c:pt>
              </c:numCache>
            </c:numRef>
          </c:val>
        </c:ser>
        <c:axId val="104608512"/>
        <c:axId val="104610048"/>
      </c:areaChart>
      <c:lineChart>
        <c:grouping val="standard"/>
        <c:ser>
          <c:idx val="1"/>
          <c:order val="0"/>
          <c:tx>
            <c:strRef>
              <c:f>'2'!$B$1</c:f>
              <c:strCache>
                <c:ptCount val="1"/>
                <c:pt idx="0">
                  <c:v>Переменные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'2'!$B$2:$B$10</c:f>
              <c:numCache>
                <c:formatCode>#,##0</c:formatCode>
                <c:ptCount val="9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</c:numCache>
            </c:numRef>
          </c:val>
        </c:ser>
        <c:ser>
          <c:idx val="3"/>
          <c:order val="1"/>
          <c:tx>
            <c:strRef>
              <c:f>'2'!$C$1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'2'!$C$2:$C$12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4"/>
          <c:order val="2"/>
          <c:tx>
            <c:strRef>
              <c:f>'2'!$D$1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'2'!$D$2:$D$10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104608512"/>
        <c:axId val="104610048"/>
      </c:lineChart>
      <c:catAx>
        <c:axId val="104608512"/>
        <c:scaling>
          <c:orientation val="minMax"/>
        </c:scaling>
        <c:axPos val="b"/>
        <c:numFmt formatCode="General" sourceLinked="1"/>
        <c:tickLblPos val="nextTo"/>
        <c:crossAx val="104610048"/>
        <c:crosses val="autoZero"/>
        <c:auto val="1"/>
        <c:lblAlgn val="ctr"/>
        <c:lblOffset val="100"/>
      </c:catAx>
      <c:valAx>
        <c:axId val="104610048"/>
        <c:scaling>
          <c:orientation val="minMax"/>
          <c:max val="140000"/>
          <c:min val="0"/>
        </c:scaling>
        <c:axPos val="l"/>
        <c:numFmt formatCode="#,##0" sourceLinked="1"/>
        <c:tickLblPos val="nextTo"/>
        <c:crossAx val="104608512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1"/>
          <c:tx>
            <c:strRef>
              <c:f>'3'!$F$1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'3'!$F$2:$F$10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'3'!$G$1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'3'!$G$2:$G$10</c:f>
              <c:numCache>
                <c:formatCode>#,##0</c:formatCode>
                <c:ptCount val="9"/>
                <c:pt idx="0">
                  <c:v>-30000</c:v>
                </c:pt>
                <c:pt idx="1">
                  <c:v>-22500</c:v>
                </c:pt>
                <c:pt idx="2">
                  <c:v>-15000</c:v>
                </c:pt>
                <c:pt idx="3">
                  <c:v>-7500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axId val="104951808"/>
        <c:axId val="104953344"/>
      </c:areaChart>
      <c:lineChart>
        <c:grouping val="standard"/>
        <c:ser>
          <c:idx val="4"/>
          <c:order val="0"/>
          <c:tx>
            <c:strRef>
              <c:f>'3'!$E$1</c:f>
              <c:strCache>
                <c:ptCount val="1"/>
                <c:pt idx="0">
                  <c:v>Прибыль / убытки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'3'!$E$2:$E$12</c:f>
              <c:numCache>
                <c:formatCode>#,##0</c:formatCode>
                <c:ptCount val="11"/>
                <c:pt idx="0">
                  <c:v>-30000</c:v>
                </c:pt>
                <c:pt idx="1">
                  <c:v>-22500</c:v>
                </c:pt>
                <c:pt idx="2">
                  <c:v>-15000</c:v>
                </c:pt>
                <c:pt idx="3">
                  <c:v>-7500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marker val="1"/>
        <c:axId val="104951808"/>
        <c:axId val="104953344"/>
      </c:lineChart>
      <c:catAx>
        <c:axId val="104951808"/>
        <c:scaling>
          <c:orientation val="minMax"/>
        </c:scaling>
        <c:axPos val="b"/>
        <c:numFmt formatCode="General" sourceLinked="1"/>
        <c:tickLblPos val="nextTo"/>
        <c:crossAx val="104953344"/>
        <c:crosses val="autoZero"/>
        <c:auto val="1"/>
        <c:lblAlgn val="ctr"/>
        <c:lblOffset val="100"/>
      </c:catAx>
      <c:valAx>
        <c:axId val="104953344"/>
        <c:scaling>
          <c:orientation val="minMax"/>
        </c:scaling>
        <c:axPos val="l"/>
        <c:numFmt formatCode="#,##0" sourceLinked="1"/>
        <c:tickLblPos val="nextTo"/>
        <c:crossAx val="104951808"/>
        <c:crosses val="autoZero"/>
        <c:crossBetween val="midCat"/>
        <c:dispUnits>
          <c:builtInUnit val="thousands"/>
          <c:dispUnitsLbl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'4'!$B$1</c:f>
              <c:strCache>
                <c:ptCount val="1"/>
                <c:pt idx="0">
                  <c:v>Прибыль1</c:v>
                </c:pt>
              </c:strCache>
            </c:strRef>
          </c:tx>
          <c:marker>
            <c:symbol val="none"/>
          </c:marker>
          <c:cat>
            <c:numRef>
              <c:f>'4'!$A$2:$A$17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cat>
          <c:val>
            <c:numRef>
              <c:f>'4'!$B$2:$B$17</c:f>
              <c:numCache>
                <c:formatCode>#,##0</c:formatCode>
                <c:ptCount val="16"/>
                <c:pt idx="0">
                  <c:v>-30000</c:v>
                </c:pt>
                <c:pt idx="1">
                  <c:v>-22500</c:v>
                </c:pt>
                <c:pt idx="2">
                  <c:v>-15000</c:v>
                </c:pt>
                <c:pt idx="3">
                  <c:v>-7500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  <c:pt idx="9">
                  <c:v>37500</c:v>
                </c:pt>
                <c:pt idx="10">
                  <c:v>45000</c:v>
                </c:pt>
                <c:pt idx="11">
                  <c:v>52500</c:v>
                </c:pt>
                <c:pt idx="12">
                  <c:v>60000</c:v>
                </c:pt>
                <c:pt idx="13">
                  <c:v>67500</c:v>
                </c:pt>
                <c:pt idx="14">
                  <c:v>75000</c:v>
                </c:pt>
                <c:pt idx="15">
                  <c:v>82500</c:v>
                </c:pt>
              </c:numCache>
            </c:numRef>
          </c:val>
        </c:ser>
        <c:ser>
          <c:idx val="2"/>
          <c:order val="1"/>
          <c:tx>
            <c:strRef>
              <c:f>'4'!$C$1</c:f>
              <c:strCache>
                <c:ptCount val="1"/>
                <c:pt idx="0">
                  <c:v>Прибыль2</c:v>
                </c:pt>
              </c:strCache>
            </c:strRef>
          </c:tx>
          <c:marker>
            <c:symbol val="none"/>
          </c:marker>
          <c:cat>
            <c:numRef>
              <c:f>'4'!$A$2:$A$17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cat>
          <c:val>
            <c:numRef>
              <c:f>'4'!$C$2:$C$17</c:f>
              <c:numCache>
                <c:formatCode>#,##0</c:formatCode>
                <c:ptCount val="16"/>
                <c:pt idx="0">
                  <c:v>-35000</c:v>
                </c:pt>
                <c:pt idx="1">
                  <c:v>-29500</c:v>
                </c:pt>
                <c:pt idx="2">
                  <c:v>-24000</c:v>
                </c:pt>
                <c:pt idx="3">
                  <c:v>-18500</c:v>
                </c:pt>
                <c:pt idx="4">
                  <c:v>-13000</c:v>
                </c:pt>
                <c:pt idx="5">
                  <c:v>-7500</c:v>
                </c:pt>
                <c:pt idx="6">
                  <c:v>-2000</c:v>
                </c:pt>
                <c:pt idx="7">
                  <c:v>3500</c:v>
                </c:pt>
                <c:pt idx="8">
                  <c:v>9000</c:v>
                </c:pt>
                <c:pt idx="9">
                  <c:v>14500</c:v>
                </c:pt>
                <c:pt idx="10">
                  <c:v>20000</c:v>
                </c:pt>
                <c:pt idx="11">
                  <c:v>25500</c:v>
                </c:pt>
                <c:pt idx="12">
                  <c:v>31000</c:v>
                </c:pt>
                <c:pt idx="13">
                  <c:v>36500</c:v>
                </c:pt>
                <c:pt idx="14">
                  <c:v>42000</c:v>
                </c:pt>
                <c:pt idx="15">
                  <c:v>47500</c:v>
                </c:pt>
              </c:numCache>
            </c:numRef>
          </c:val>
        </c:ser>
        <c:marker val="1"/>
        <c:axId val="108131072"/>
        <c:axId val="108132608"/>
      </c:lineChart>
      <c:catAx>
        <c:axId val="108131072"/>
        <c:scaling>
          <c:orientation val="minMax"/>
        </c:scaling>
        <c:axPos val="b"/>
        <c:numFmt formatCode="General" sourceLinked="1"/>
        <c:tickLblPos val="nextTo"/>
        <c:crossAx val="108132608"/>
        <c:crosses val="autoZero"/>
        <c:auto val="1"/>
        <c:lblAlgn val="ctr"/>
        <c:lblOffset val="100"/>
        <c:tickLblSkip val="2"/>
      </c:catAx>
      <c:valAx>
        <c:axId val="108132608"/>
        <c:scaling>
          <c:orientation val="minMax"/>
          <c:max val="79000"/>
          <c:min val="-40000"/>
        </c:scaling>
        <c:axPos val="l"/>
        <c:numFmt formatCode="#,##0" sourceLinked="1"/>
        <c:tickLblPos val="nextTo"/>
        <c:crossAx val="108131072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ru-RU" sz="1100" b="0"/>
                    <a:t>Тысячи</a:t>
                  </a:r>
                </a:p>
              </c:rich>
            </c:tx>
          </c:dispUnitsLbl>
        </c:dispUnits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3"/>
          <c:order val="0"/>
          <c:tx>
            <c:strRef>
              <c:f>'5'!$C$1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'5'!$A$2:$A$38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'5'!$C$2:$C$26</c:f>
              <c:numCache>
                <c:formatCode>#,##0</c:formatCode>
                <c:ptCount val="25"/>
                <c:pt idx="0">
                  <c:v>20000</c:v>
                </c:pt>
                <c:pt idx="1">
                  <c:v>21000</c:v>
                </c:pt>
                <c:pt idx="2">
                  <c:v>22828.427124746191</c:v>
                </c:pt>
                <c:pt idx="3">
                  <c:v>25196.152422706633</c:v>
                </c:pt>
                <c:pt idx="4">
                  <c:v>28000</c:v>
                </c:pt>
                <c:pt idx="5">
                  <c:v>31180.339887498943</c:v>
                </c:pt>
                <c:pt idx="6">
                  <c:v>34696.93845669907</c:v>
                </c:pt>
                <c:pt idx="7">
                  <c:v>38520.259177452128</c:v>
                </c:pt>
                <c:pt idx="8">
                  <c:v>42627.416997969507</c:v>
                </c:pt>
                <c:pt idx="9">
                  <c:v>47000</c:v>
                </c:pt>
                <c:pt idx="10">
                  <c:v>51622.7766016838</c:v>
                </c:pt>
                <c:pt idx="11">
                  <c:v>56482.872693909405</c:v>
                </c:pt>
                <c:pt idx="12">
                  <c:v>61569.219381653071</c:v>
                </c:pt>
                <c:pt idx="13">
                  <c:v>66872.166581031866</c:v>
                </c:pt>
                <c:pt idx="14">
                  <c:v>72383.203414835152</c:v>
                </c:pt>
                <c:pt idx="15">
                  <c:v>78094.750193111249</c:v>
                </c:pt>
                <c:pt idx="16">
                  <c:v>83999.999999999971</c:v>
                </c:pt>
                <c:pt idx="17">
                  <c:v>90092.795635500268</c:v>
                </c:pt>
                <c:pt idx="18">
                  <c:v>96367.532368147076</c:v>
                </c:pt>
                <c:pt idx="19">
                  <c:v>102819.07992727277</c:v>
                </c:pt>
                <c:pt idx="20">
                  <c:v>109442.71909999159</c:v>
                </c:pt>
                <c:pt idx="21">
                  <c:v>116234.08959407268</c:v>
                </c:pt>
                <c:pt idx="22">
                  <c:v>123189.14671611549</c:v>
                </c:pt>
                <c:pt idx="23">
                  <c:v>130304.12503619255</c:v>
                </c:pt>
                <c:pt idx="24">
                  <c:v>137575.50765359259</c:v>
                </c:pt>
              </c:numCache>
            </c:numRef>
          </c:val>
        </c:ser>
        <c:ser>
          <c:idx val="4"/>
          <c:order val="1"/>
          <c:tx>
            <c:strRef>
              <c:f>'5'!$D$1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'5'!$A$2:$A$38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'5'!$D$2:$D$38</c:f>
              <c:numCache>
                <c:formatCode>#,##0</c:formatCode>
                <c:ptCount val="37"/>
                <c:pt idx="0">
                  <c:v>0</c:v>
                </c:pt>
                <c:pt idx="1">
                  <c:v>10000</c:v>
                </c:pt>
                <c:pt idx="2">
                  <c:v>17411.011265922483</c:v>
                </c:pt>
                <c:pt idx="3">
                  <c:v>24082.246852806922</c:v>
                </c:pt>
                <c:pt idx="4">
                  <c:v>30314.331330207959</c:v>
                </c:pt>
                <c:pt idx="5">
                  <c:v>36238.983183884782</c:v>
                </c:pt>
                <c:pt idx="6">
                  <c:v>41929.627126294763</c:v>
                </c:pt>
                <c:pt idx="7">
                  <c:v>47432.76393803367</c:v>
                </c:pt>
                <c:pt idx="8">
                  <c:v>52780.316430915766</c:v>
                </c:pt>
                <c:pt idx="9">
                  <c:v>57995.4613479529</c:v>
                </c:pt>
                <c:pt idx="10">
                  <c:v>63095.734448019342</c:v>
                </c:pt>
                <c:pt idx="11">
                  <c:v>68094.831275223027</c:v>
                </c:pt>
                <c:pt idx="12">
                  <c:v>73003.7210271847</c:v>
                </c:pt>
                <c:pt idx="13">
                  <c:v>77831.371220394707</c:v>
                </c:pt>
                <c:pt idx="14">
                  <c:v>82585.238729894583</c:v>
                </c:pt>
                <c:pt idx="15">
                  <c:v>87271.61387290321</c:v>
                </c:pt>
                <c:pt idx="16">
                  <c:v>91895.868399762796</c:v>
                </c:pt>
                <c:pt idx="17">
                  <c:v>96462.638564168636</c:v>
                </c:pt>
                <c:pt idx="18">
                  <c:v>100975.96309015795</c:v>
                </c:pt>
                <c:pt idx="19">
                  <c:v>105439.38903738731</c:v>
                </c:pt>
                <c:pt idx="20">
                  <c:v>109856.05433061178</c:v>
                </c:pt>
                <c:pt idx="21">
                  <c:v>114228.7530066645</c:v>
                </c:pt>
                <c:pt idx="22">
                  <c:v>118559.9874483999</c:v>
                </c:pt>
                <c:pt idx="23">
                  <c:v>122852.01067417038</c:v>
                </c:pt>
                <c:pt idx="24">
                  <c:v>127106.86092585752</c:v>
                </c:pt>
              </c:numCache>
            </c:numRef>
          </c:val>
        </c:ser>
        <c:marker val="1"/>
        <c:axId val="108235392"/>
        <c:axId val="108261760"/>
      </c:lineChart>
      <c:catAx>
        <c:axId val="108235392"/>
        <c:scaling>
          <c:orientation val="minMax"/>
        </c:scaling>
        <c:axPos val="b"/>
        <c:numFmt formatCode="General" sourceLinked="1"/>
        <c:majorTickMark val="none"/>
        <c:tickLblPos val="none"/>
        <c:crossAx val="108261760"/>
        <c:crosses val="autoZero"/>
        <c:auto val="1"/>
        <c:lblAlgn val="ctr"/>
        <c:lblOffset val="100"/>
      </c:catAx>
      <c:valAx>
        <c:axId val="108261760"/>
        <c:scaling>
          <c:orientation val="minMax"/>
        </c:scaling>
        <c:axPos val="l"/>
        <c:numFmt formatCode="#,##0" sourceLinked="1"/>
        <c:majorTickMark val="none"/>
        <c:tickLblPos val="none"/>
        <c:crossAx val="108235392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104775</xdr:rowOff>
    </xdr:from>
    <xdr:to>
      <xdr:col>15</xdr:col>
      <xdr:colOff>447675</xdr:colOff>
      <xdr:row>18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9</xdr:row>
      <xdr:rowOff>66675</xdr:rowOff>
    </xdr:from>
    <xdr:to>
      <xdr:col>11</xdr:col>
      <xdr:colOff>514350</xdr:colOff>
      <xdr:row>9</xdr:row>
      <xdr:rowOff>66675</xdr:rowOff>
    </xdr:to>
    <xdr:cxnSp macro="">
      <xdr:nvCxnSpPr>
        <xdr:cNvPr id="3" name="Прямая соединительная линия 2"/>
        <xdr:cNvCxnSpPr/>
      </xdr:nvCxnSpPr>
      <xdr:spPr>
        <a:xfrm>
          <a:off x="5734050" y="1781175"/>
          <a:ext cx="14859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485513</xdr:colOff>
      <xdr:row>9</xdr:row>
      <xdr:rowOff>85727</xdr:rowOff>
    </xdr:from>
    <xdr:to>
      <xdr:col>11</xdr:col>
      <xdr:colOff>485777</xdr:colOff>
      <xdr:row>16</xdr:row>
      <xdr:rowOff>95250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6519733" y="2471607"/>
          <a:ext cx="1343023" cy="2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7</xdr:row>
      <xdr:rowOff>38100</xdr:rowOff>
    </xdr:from>
    <xdr:to>
      <xdr:col>11</xdr:col>
      <xdr:colOff>476250</xdr:colOff>
      <xdr:row>8</xdr:row>
      <xdr:rowOff>47625</xdr:rowOff>
    </xdr:to>
    <xdr:sp macro="" textlink="">
      <xdr:nvSpPr>
        <xdr:cNvPr id="5" name="TextBox 4"/>
        <xdr:cNvSpPr txBox="1"/>
      </xdr:nvSpPr>
      <xdr:spPr>
        <a:xfrm>
          <a:off x="5724525" y="1371600"/>
          <a:ext cx="1457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11</xdr:col>
      <xdr:colOff>342901</xdr:colOff>
      <xdr:row>8</xdr:row>
      <xdr:rowOff>57149</xdr:rowOff>
    </xdr:from>
    <xdr:to>
      <xdr:col>11</xdr:col>
      <xdr:colOff>457201</xdr:colOff>
      <xdr:row>9</xdr:row>
      <xdr:rowOff>47624</xdr:rowOff>
    </xdr:to>
    <xdr:cxnSp macro="">
      <xdr:nvCxnSpPr>
        <xdr:cNvPr id="6" name="Прямая со стрелкой 5"/>
        <xdr:cNvCxnSpPr/>
      </xdr:nvCxnSpPr>
      <xdr:spPr>
        <a:xfrm rot="16200000" flipH="1">
          <a:off x="7015163" y="1614487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47582</xdr:colOff>
      <xdr:row>11</xdr:row>
      <xdr:rowOff>137146</xdr:rowOff>
    </xdr:from>
    <xdr:to>
      <xdr:col>11</xdr:col>
      <xdr:colOff>30268</xdr:colOff>
      <xdr:row>12</xdr:row>
      <xdr:rowOff>161114</xdr:rowOff>
    </xdr:to>
    <xdr:sp macro="" textlink="">
      <xdr:nvSpPr>
        <xdr:cNvPr id="7" name="TextBox 6"/>
        <xdr:cNvSpPr txBox="1"/>
      </xdr:nvSpPr>
      <xdr:spPr>
        <a:xfrm rot="19495076">
          <a:off x="6143582" y="2232646"/>
          <a:ext cx="592286" cy="214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Убыток</a:t>
          </a:r>
        </a:p>
      </xdr:txBody>
    </xdr:sp>
    <xdr:clientData/>
  </xdr:twoCellAnchor>
  <xdr:twoCellAnchor>
    <xdr:from>
      <xdr:col>13</xdr:col>
      <xdr:colOff>40842</xdr:colOff>
      <xdr:row>4</xdr:row>
      <xdr:rowOff>102882</xdr:rowOff>
    </xdr:from>
    <xdr:to>
      <xdr:col>14</xdr:col>
      <xdr:colOff>208459</xdr:colOff>
      <xdr:row>5</xdr:row>
      <xdr:rowOff>128701</xdr:rowOff>
    </xdr:to>
    <xdr:sp macro="" textlink="">
      <xdr:nvSpPr>
        <xdr:cNvPr id="8" name="TextBox 7"/>
        <xdr:cNvSpPr txBox="1"/>
      </xdr:nvSpPr>
      <xdr:spPr>
        <a:xfrm rot="19495076">
          <a:off x="7965642" y="864882"/>
          <a:ext cx="777217" cy="21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Прибыль</a:t>
          </a:r>
        </a:p>
      </xdr:txBody>
    </xdr:sp>
    <xdr:clientData/>
  </xdr:twoCellAnchor>
  <xdr:twoCellAnchor>
    <xdr:from>
      <xdr:col>13</xdr:col>
      <xdr:colOff>4</xdr:colOff>
      <xdr:row>5</xdr:row>
      <xdr:rowOff>171450</xdr:rowOff>
    </xdr:from>
    <xdr:to>
      <xdr:col>13</xdr:col>
      <xdr:colOff>4</xdr:colOff>
      <xdr:row>16</xdr:row>
      <xdr:rowOff>114301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6905628" y="2143126"/>
          <a:ext cx="203835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167030</xdr:colOff>
      <xdr:row>7</xdr:row>
      <xdr:rowOff>28377</xdr:rowOff>
    </xdr:from>
    <xdr:to>
      <xdr:col>14</xdr:col>
      <xdr:colOff>255745</xdr:colOff>
      <xdr:row>8</xdr:row>
      <xdr:rowOff>48449</xdr:rowOff>
    </xdr:to>
    <xdr:sp macro="" textlink="">
      <xdr:nvSpPr>
        <xdr:cNvPr id="11" name="TextBox 10"/>
        <xdr:cNvSpPr txBox="1"/>
      </xdr:nvSpPr>
      <xdr:spPr>
        <a:xfrm rot="19983136">
          <a:off x="7482230" y="1361877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Суммарные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11</xdr:col>
      <xdr:colOff>495300</xdr:colOff>
      <xdr:row>12</xdr:row>
      <xdr:rowOff>85726</xdr:rowOff>
    </xdr:from>
    <xdr:to>
      <xdr:col>14</xdr:col>
      <xdr:colOff>123825</xdr:colOff>
      <xdr:row>13</xdr:row>
      <xdr:rowOff>47626</xdr:rowOff>
    </xdr:to>
    <xdr:sp macro="" textlink="">
      <xdr:nvSpPr>
        <xdr:cNvPr id="12" name="TextBox 11"/>
        <xdr:cNvSpPr txBox="1"/>
      </xdr:nvSpPr>
      <xdr:spPr>
        <a:xfrm>
          <a:off x="7200900" y="237172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Постоянные затраты</a:t>
          </a:r>
        </a:p>
      </xdr:txBody>
    </xdr:sp>
    <xdr:clientData/>
  </xdr:twoCellAnchor>
  <xdr:twoCellAnchor>
    <xdr:from>
      <xdr:col>11</xdr:col>
      <xdr:colOff>495300</xdr:colOff>
      <xdr:row>15</xdr:row>
      <xdr:rowOff>161925</xdr:rowOff>
    </xdr:from>
    <xdr:to>
      <xdr:col>13</xdr:col>
      <xdr:colOff>0</xdr:colOff>
      <xdr:row>15</xdr:row>
      <xdr:rowOff>163513</xdr:rowOff>
    </xdr:to>
    <xdr:cxnSp macro="">
      <xdr:nvCxnSpPr>
        <xdr:cNvPr id="14" name="Прямая со стрелкой 13"/>
        <xdr:cNvCxnSpPr/>
      </xdr:nvCxnSpPr>
      <xdr:spPr>
        <a:xfrm>
          <a:off x="7200900" y="3019425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14</xdr:row>
      <xdr:rowOff>104776</xdr:rowOff>
    </xdr:from>
    <xdr:to>
      <xdr:col>13</xdr:col>
      <xdr:colOff>361950</xdr:colOff>
      <xdr:row>15</xdr:row>
      <xdr:rowOff>66676</xdr:rowOff>
    </xdr:to>
    <xdr:sp macro="" textlink="">
      <xdr:nvSpPr>
        <xdr:cNvPr id="15" name="TextBox 14"/>
        <xdr:cNvSpPr txBox="1"/>
      </xdr:nvSpPr>
      <xdr:spPr>
        <a:xfrm>
          <a:off x="6829425" y="27717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14</xdr:col>
      <xdr:colOff>247650</xdr:colOff>
      <xdr:row>5</xdr:row>
      <xdr:rowOff>85727</xdr:rowOff>
    </xdr:from>
    <xdr:to>
      <xdr:col>14</xdr:col>
      <xdr:colOff>247651</xdr:colOff>
      <xdr:row>13</xdr:row>
      <xdr:rowOff>95251</xdr:rowOff>
    </xdr:to>
    <xdr:cxnSp macro="">
      <xdr:nvCxnSpPr>
        <xdr:cNvPr id="16" name="Прямая со стрелкой 15"/>
        <xdr:cNvCxnSpPr/>
      </xdr:nvCxnSpPr>
      <xdr:spPr>
        <a:xfrm rot="5400000" flipH="1" flipV="1">
          <a:off x="8015289" y="1804988"/>
          <a:ext cx="1533524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5</xdr:row>
      <xdr:rowOff>76200</xdr:rowOff>
    </xdr:from>
    <xdr:to>
      <xdr:col>15</xdr:col>
      <xdr:colOff>38100</xdr:colOff>
      <xdr:row>5</xdr:row>
      <xdr:rowOff>76200</xdr:rowOff>
    </xdr:to>
    <xdr:cxnSp macro="">
      <xdr:nvCxnSpPr>
        <xdr:cNvPr id="21" name="Прямая соединительная линия 20"/>
        <xdr:cNvCxnSpPr/>
      </xdr:nvCxnSpPr>
      <xdr:spPr>
        <a:xfrm>
          <a:off x="8667750" y="1028700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</xdr:row>
      <xdr:rowOff>95250</xdr:rowOff>
    </xdr:from>
    <xdr:to>
      <xdr:col>15</xdr:col>
      <xdr:colOff>28575</xdr:colOff>
      <xdr:row>13</xdr:row>
      <xdr:rowOff>95250</xdr:rowOff>
    </xdr:to>
    <xdr:cxnSp macro="">
      <xdr:nvCxnSpPr>
        <xdr:cNvPr id="23" name="Прямая соединительная линия 22"/>
        <xdr:cNvCxnSpPr/>
      </xdr:nvCxnSpPr>
      <xdr:spPr>
        <a:xfrm>
          <a:off x="8658225" y="2571750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315652</xdr:colOff>
      <xdr:row>5</xdr:row>
      <xdr:rowOff>184555</xdr:rowOff>
    </xdr:from>
    <xdr:to>
      <xdr:col>14</xdr:col>
      <xdr:colOff>526224</xdr:colOff>
      <xdr:row>12</xdr:row>
      <xdr:rowOff>158970</xdr:rowOff>
    </xdr:to>
    <xdr:sp macro="" textlink="">
      <xdr:nvSpPr>
        <xdr:cNvPr id="25" name="TextBox 24"/>
        <xdr:cNvSpPr txBox="1"/>
      </xdr:nvSpPr>
      <xdr:spPr>
        <a:xfrm rot="16200000">
          <a:off x="8301380" y="1685727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Переменные </a:t>
          </a: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276225</xdr:colOff>
      <xdr:row>5</xdr:row>
      <xdr:rowOff>171450</xdr:rowOff>
    </xdr:from>
    <xdr:to>
      <xdr:col>13</xdr:col>
      <xdr:colOff>19050</xdr:colOff>
      <xdr:row>5</xdr:row>
      <xdr:rowOff>171450</xdr:rowOff>
    </xdr:to>
    <xdr:cxnSp macro="">
      <xdr:nvCxnSpPr>
        <xdr:cNvPr id="19" name="Прямая соединительная линия 18"/>
        <xdr:cNvCxnSpPr/>
      </xdr:nvCxnSpPr>
      <xdr:spPr>
        <a:xfrm>
          <a:off x="5762625" y="1123950"/>
          <a:ext cx="21812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4</xdr:row>
      <xdr:rowOff>142876</xdr:rowOff>
    </xdr:from>
    <xdr:to>
      <xdr:col>11</xdr:col>
      <xdr:colOff>590550</xdr:colOff>
      <xdr:row>5</xdr:row>
      <xdr:rowOff>104776</xdr:rowOff>
    </xdr:to>
    <xdr:sp macro="" textlink="">
      <xdr:nvSpPr>
        <xdr:cNvPr id="26" name="TextBox 25"/>
        <xdr:cNvSpPr txBox="1"/>
      </xdr:nvSpPr>
      <xdr:spPr>
        <a:xfrm>
          <a:off x="5838825" y="9048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Плановая выручка</a:t>
          </a:r>
        </a:p>
      </xdr:txBody>
    </xdr:sp>
    <xdr:clientData/>
  </xdr:twoCellAnchor>
  <xdr:twoCellAnchor>
    <xdr:from>
      <xdr:col>11</xdr:col>
      <xdr:colOff>556189</xdr:colOff>
      <xdr:row>4</xdr:row>
      <xdr:rowOff>45729</xdr:rowOff>
    </xdr:from>
    <xdr:to>
      <xdr:col>14</xdr:col>
      <xdr:colOff>148507</xdr:colOff>
      <xdr:row>5</xdr:row>
      <xdr:rowOff>28378</xdr:rowOff>
    </xdr:to>
    <xdr:sp macro="" textlink="">
      <xdr:nvSpPr>
        <xdr:cNvPr id="9" name="TextBox 8"/>
        <xdr:cNvSpPr txBox="1"/>
      </xdr:nvSpPr>
      <xdr:spPr>
        <a:xfrm rot="18978052">
          <a:off x="7261789" y="807729"/>
          <a:ext cx="1421118" cy="173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104775</xdr:rowOff>
    </xdr:from>
    <xdr:to>
      <xdr:col>15</xdr:col>
      <xdr:colOff>447675</xdr:colOff>
      <xdr:row>18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9</xdr:row>
      <xdr:rowOff>123826</xdr:rowOff>
    </xdr:from>
    <xdr:to>
      <xdr:col>11</xdr:col>
      <xdr:colOff>476250</xdr:colOff>
      <xdr:row>9</xdr:row>
      <xdr:rowOff>152400</xdr:rowOff>
    </xdr:to>
    <xdr:cxnSp macro="">
      <xdr:nvCxnSpPr>
        <xdr:cNvPr id="3" name="Прямая соединительная линия 2"/>
        <xdr:cNvCxnSpPr/>
      </xdr:nvCxnSpPr>
      <xdr:spPr>
        <a:xfrm flipV="1">
          <a:off x="5695950" y="1838326"/>
          <a:ext cx="1485900" cy="285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485513</xdr:colOff>
      <xdr:row>9</xdr:row>
      <xdr:rowOff>85728</xdr:rowOff>
    </xdr:from>
    <xdr:to>
      <xdr:col>11</xdr:col>
      <xdr:colOff>485513</xdr:colOff>
      <xdr:row>17</xdr:row>
      <xdr:rowOff>19050</xdr:rowOff>
    </xdr:to>
    <xdr:cxnSp macro="">
      <xdr:nvCxnSpPr>
        <xdr:cNvPr id="4" name="Прямая соединительная линия 3"/>
        <xdr:cNvCxnSpPr/>
      </xdr:nvCxnSpPr>
      <xdr:spPr>
        <a:xfrm flipV="1">
          <a:off x="7191113" y="1800228"/>
          <a:ext cx="0" cy="145732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7</xdr:row>
      <xdr:rowOff>38100</xdr:rowOff>
    </xdr:from>
    <xdr:to>
      <xdr:col>11</xdr:col>
      <xdr:colOff>476250</xdr:colOff>
      <xdr:row>8</xdr:row>
      <xdr:rowOff>47625</xdr:rowOff>
    </xdr:to>
    <xdr:sp macro="" textlink="">
      <xdr:nvSpPr>
        <xdr:cNvPr id="5" name="TextBox 4"/>
        <xdr:cNvSpPr txBox="1"/>
      </xdr:nvSpPr>
      <xdr:spPr>
        <a:xfrm>
          <a:off x="5724525" y="1371600"/>
          <a:ext cx="1457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11</xdr:col>
      <xdr:colOff>342901</xdr:colOff>
      <xdr:row>8</xdr:row>
      <xdr:rowOff>57149</xdr:rowOff>
    </xdr:from>
    <xdr:to>
      <xdr:col>11</xdr:col>
      <xdr:colOff>457201</xdr:colOff>
      <xdr:row>9</xdr:row>
      <xdr:rowOff>47624</xdr:rowOff>
    </xdr:to>
    <xdr:cxnSp macro="">
      <xdr:nvCxnSpPr>
        <xdr:cNvPr id="6" name="Прямая со стрелкой 5"/>
        <xdr:cNvCxnSpPr/>
      </xdr:nvCxnSpPr>
      <xdr:spPr>
        <a:xfrm rot="16200000" flipH="1">
          <a:off x="7015163" y="1614487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</xdr:colOff>
      <xdr:row>5</xdr:row>
      <xdr:rowOff>171451</xdr:rowOff>
    </xdr:from>
    <xdr:to>
      <xdr:col>13</xdr:col>
      <xdr:colOff>4</xdr:colOff>
      <xdr:row>17</xdr:row>
      <xdr:rowOff>19050</xdr:rowOff>
    </xdr:to>
    <xdr:cxnSp macro="">
      <xdr:nvCxnSpPr>
        <xdr:cNvPr id="9" name="Прямая соединительная линия 8"/>
        <xdr:cNvCxnSpPr/>
      </xdr:nvCxnSpPr>
      <xdr:spPr>
        <a:xfrm flipV="1">
          <a:off x="7924804" y="1123951"/>
          <a:ext cx="0" cy="2133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45760</xdr:colOff>
      <xdr:row>7</xdr:row>
      <xdr:rowOff>124170</xdr:rowOff>
    </xdr:from>
    <xdr:to>
      <xdr:col>14</xdr:col>
      <xdr:colOff>134475</xdr:colOff>
      <xdr:row>8</xdr:row>
      <xdr:rowOff>115667</xdr:rowOff>
    </xdr:to>
    <xdr:sp macro="" textlink="">
      <xdr:nvSpPr>
        <xdr:cNvPr id="10" name="TextBox 9"/>
        <xdr:cNvSpPr txBox="1"/>
      </xdr:nvSpPr>
      <xdr:spPr>
        <a:xfrm rot="19984856">
          <a:off x="7360960" y="1457670"/>
          <a:ext cx="1307915" cy="181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Суммарные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11</xdr:col>
      <xdr:colOff>589190</xdr:colOff>
      <xdr:row>10</xdr:row>
      <xdr:rowOff>85726</xdr:rowOff>
    </xdr:from>
    <xdr:to>
      <xdr:col>14</xdr:col>
      <xdr:colOff>217715</xdr:colOff>
      <xdr:row>11</xdr:row>
      <xdr:rowOff>47626</xdr:rowOff>
    </xdr:to>
    <xdr:sp macro="" textlink="">
      <xdr:nvSpPr>
        <xdr:cNvPr id="11" name="TextBox 10"/>
        <xdr:cNvSpPr txBox="1"/>
      </xdr:nvSpPr>
      <xdr:spPr>
        <a:xfrm rot="19906737">
          <a:off x="7294790" y="199072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Переменные </a:t>
          </a:r>
          <a:r>
            <a:rPr lang="ru-RU" sz="1100"/>
            <a:t>затраты</a:t>
          </a:r>
        </a:p>
      </xdr:txBody>
    </xdr:sp>
    <xdr:clientData/>
  </xdr:twoCellAnchor>
  <xdr:twoCellAnchor>
    <xdr:from>
      <xdr:col>11</xdr:col>
      <xdr:colOff>495300</xdr:colOff>
      <xdr:row>15</xdr:row>
      <xdr:rowOff>161925</xdr:rowOff>
    </xdr:from>
    <xdr:to>
      <xdr:col>13</xdr:col>
      <xdr:colOff>0</xdr:colOff>
      <xdr:row>15</xdr:row>
      <xdr:rowOff>163513</xdr:rowOff>
    </xdr:to>
    <xdr:cxnSp macro="">
      <xdr:nvCxnSpPr>
        <xdr:cNvPr id="12" name="Прямая со стрелкой 11"/>
        <xdr:cNvCxnSpPr/>
      </xdr:nvCxnSpPr>
      <xdr:spPr>
        <a:xfrm>
          <a:off x="7200900" y="3019425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14</xdr:row>
      <xdr:rowOff>104776</xdr:rowOff>
    </xdr:from>
    <xdr:to>
      <xdr:col>13</xdr:col>
      <xdr:colOff>361950</xdr:colOff>
      <xdr:row>15</xdr:row>
      <xdr:rowOff>66676</xdr:rowOff>
    </xdr:to>
    <xdr:sp macro="" textlink="">
      <xdr:nvSpPr>
        <xdr:cNvPr id="13" name="TextBox 12"/>
        <xdr:cNvSpPr txBox="1"/>
      </xdr:nvSpPr>
      <xdr:spPr>
        <a:xfrm>
          <a:off x="6829425" y="27717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14</xdr:col>
      <xdr:colOff>247651</xdr:colOff>
      <xdr:row>5</xdr:row>
      <xdr:rowOff>85727</xdr:rowOff>
    </xdr:from>
    <xdr:to>
      <xdr:col>14</xdr:col>
      <xdr:colOff>247652</xdr:colOff>
      <xdr:row>8</xdr:row>
      <xdr:rowOff>92529</xdr:rowOff>
    </xdr:to>
    <xdr:cxnSp macro="">
      <xdr:nvCxnSpPr>
        <xdr:cNvPr id="14" name="Прямая со стрелкой 13"/>
        <xdr:cNvCxnSpPr/>
      </xdr:nvCxnSpPr>
      <xdr:spPr>
        <a:xfrm rot="16200000" flipV="1">
          <a:off x="8492901" y="1327377"/>
          <a:ext cx="578302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5</xdr:row>
      <xdr:rowOff>76200</xdr:rowOff>
    </xdr:from>
    <xdr:to>
      <xdr:col>14</xdr:col>
      <xdr:colOff>538843</xdr:colOff>
      <xdr:row>5</xdr:row>
      <xdr:rowOff>76200</xdr:rowOff>
    </xdr:to>
    <xdr:cxnSp macro="">
      <xdr:nvCxnSpPr>
        <xdr:cNvPr id="15" name="Прямая соединительная линия 14"/>
        <xdr:cNvCxnSpPr/>
      </xdr:nvCxnSpPr>
      <xdr:spPr>
        <a:xfrm>
          <a:off x="8667750" y="1028700"/>
          <a:ext cx="40549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8</xdr:row>
      <xdr:rowOff>84364</xdr:rowOff>
    </xdr:from>
    <xdr:to>
      <xdr:col>16</xdr:col>
      <xdr:colOff>285750</xdr:colOff>
      <xdr:row>8</xdr:row>
      <xdr:rowOff>84364</xdr:rowOff>
    </xdr:to>
    <xdr:cxnSp macro="">
      <xdr:nvCxnSpPr>
        <xdr:cNvPr id="16" name="Прямая соединительная линия 15"/>
        <xdr:cNvCxnSpPr/>
      </xdr:nvCxnSpPr>
      <xdr:spPr>
        <a:xfrm>
          <a:off x="8658225" y="1608364"/>
          <a:ext cx="13811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338802</xdr:colOff>
      <xdr:row>6</xdr:row>
      <xdr:rowOff>4064</xdr:rowOff>
    </xdr:from>
    <xdr:to>
      <xdr:col>15</xdr:col>
      <xdr:colOff>594617</xdr:colOff>
      <xdr:row>7</xdr:row>
      <xdr:rowOff>134725</xdr:rowOff>
    </xdr:to>
    <xdr:sp macro="" textlink="">
      <xdr:nvSpPr>
        <xdr:cNvPr id="17" name="TextBox 16"/>
        <xdr:cNvSpPr txBox="1"/>
      </xdr:nvSpPr>
      <xdr:spPr>
        <a:xfrm>
          <a:off x="8873202" y="1147064"/>
          <a:ext cx="865415" cy="321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Постоянные</a:t>
          </a:r>
          <a:b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209550</xdr:colOff>
      <xdr:row>5</xdr:row>
      <xdr:rowOff>171450</xdr:rowOff>
    </xdr:from>
    <xdr:to>
      <xdr:col>13</xdr:col>
      <xdr:colOff>19050</xdr:colOff>
      <xdr:row>5</xdr:row>
      <xdr:rowOff>171450</xdr:rowOff>
    </xdr:to>
    <xdr:cxnSp macro="">
      <xdr:nvCxnSpPr>
        <xdr:cNvPr id="18" name="Прямая соединительная линия 17"/>
        <xdr:cNvCxnSpPr/>
      </xdr:nvCxnSpPr>
      <xdr:spPr>
        <a:xfrm>
          <a:off x="5695950" y="1123950"/>
          <a:ext cx="22479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4</xdr:row>
      <xdr:rowOff>142876</xdr:rowOff>
    </xdr:from>
    <xdr:to>
      <xdr:col>11</xdr:col>
      <xdr:colOff>590550</xdr:colOff>
      <xdr:row>5</xdr:row>
      <xdr:rowOff>104776</xdr:rowOff>
    </xdr:to>
    <xdr:sp macro="" textlink="">
      <xdr:nvSpPr>
        <xdr:cNvPr id="19" name="TextBox 18"/>
        <xdr:cNvSpPr txBox="1"/>
      </xdr:nvSpPr>
      <xdr:spPr>
        <a:xfrm>
          <a:off x="5838825" y="9048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Плановая выручка</a:t>
          </a:r>
        </a:p>
      </xdr:txBody>
    </xdr:sp>
    <xdr:clientData/>
  </xdr:twoCellAnchor>
  <xdr:twoCellAnchor>
    <xdr:from>
      <xdr:col>11</xdr:col>
      <xdr:colOff>556189</xdr:colOff>
      <xdr:row>4</xdr:row>
      <xdr:rowOff>45729</xdr:rowOff>
    </xdr:from>
    <xdr:to>
      <xdr:col>14</xdr:col>
      <xdr:colOff>148507</xdr:colOff>
      <xdr:row>5</xdr:row>
      <xdr:rowOff>28378</xdr:rowOff>
    </xdr:to>
    <xdr:sp macro="" textlink="">
      <xdr:nvSpPr>
        <xdr:cNvPr id="20" name="TextBox 19"/>
        <xdr:cNvSpPr txBox="1"/>
      </xdr:nvSpPr>
      <xdr:spPr>
        <a:xfrm rot="18978052">
          <a:off x="7261789" y="807729"/>
          <a:ext cx="1421118" cy="173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  <xdr:twoCellAnchor>
    <xdr:from>
      <xdr:col>14</xdr:col>
      <xdr:colOff>142875</xdr:colOff>
      <xdr:row>2</xdr:row>
      <xdr:rowOff>47625</xdr:rowOff>
    </xdr:from>
    <xdr:to>
      <xdr:col>16</xdr:col>
      <xdr:colOff>247650</xdr:colOff>
      <xdr:row>2</xdr:row>
      <xdr:rowOff>47625</xdr:rowOff>
    </xdr:to>
    <xdr:cxnSp macro="">
      <xdr:nvCxnSpPr>
        <xdr:cNvPr id="26" name="Прямая соединительная линия 25"/>
        <xdr:cNvCxnSpPr/>
      </xdr:nvCxnSpPr>
      <xdr:spPr>
        <a:xfrm>
          <a:off x="8677275" y="428625"/>
          <a:ext cx="132397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113508</xdr:colOff>
      <xdr:row>2</xdr:row>
      <xdr:rowOff>57945</xdr:rowOff>
    </xdr:from>
    <xdr:to>
      <xdr:col>16</xdr:col>
      <xdr:colOff>115096</xdr:colOff>
      <xdr:row>8</xdr:row>
      <xdr:rowOff>86519</xdr:rowOff>
    </xdr:to>
    <xdr:cxnSp macro="">
      <xdr:nvCxnSpPr>
        <xdr:cNvPr id="29" name="Прямая со стрелкой 28"/>
        <xdr:cNvCxnSpPr/>
      </xdr:nvCxnSpPr>
      <xdr:spPr>
        <a:xfrm rot="5400000" flipH="1" flipV="1">
          <a:off x="9282115" y="1023938"/>
          <a:ext cx="1171574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</xdr:row>
      <xdr:rowOff>146939</xdr:rowOff>
    </xdr:from>
    <xdr:to>
      <xdr:col>16</xdr:col>
      <xdr:colOff>42167</xdr:colOff>
      <xdr:row>4</xdr:row>
      <xdr:rowOff>87100</xdr:rowOff>
    </xdr:to>
    <xdr:sp macro="" textlink="">
      <xdr:nvSpPr>
        <xdr:cNvPr id="31" name="TextBox 30"/>
        <xdr:cNvSpPr txBox="1"/>
      </xdr:nvSpPr>
      <xdr:spPr>
        <a:xfrm>
          <a:off x="8839200" y="527939"/>
          <a:ext cx="956567" cy="321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Маржинальная прибыль</a:t>
          </a:r>
          <a:endParaRPr lang="ru-RU" sz="1100"/>
        </a:p>
      </xdr:txBody>
    </xdr:sp>
    <xdr:clientData/>
  </xdr:twoCellAnchor>
  <xdr:twoCellAnchor>
    <xdr:from>
      <xdr:col>13</xdr:col>
      <xdr:colOff>352425</xdr:colOff>
      <xdr:row>18</xdr:row>
      <xdr:rowOff>57151</xdr:rowOff>
    </xdr:from>
    <xdr:to>
      <xdr:col>15</xdr:col>
      <xdr:colOff>590550</xdr:colOff>
      <xdr:row>19</xdr:row>
      <xdr:rowOff>19051</xdr:rowOff>
    </xdr:to>
    <xdr:sp macro="" textlink="">
      <xdr:nvSpPr>
        <xdr:cNvPr id="32" name="TextBox 31"/>
        <xdr:cNvSpPr txBox="1"/>
      </xdr:nvSpPr>
      <xdr:spPr>
        <a:xfrm>
          <a:off x="8277225" y="3486151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Объем реализации</a:t>
          </a:r>
        </a:p>
      </xdr:txBody>
    </xdr:sp>
    <xdr:clientData/>
  </xdr:twoCellAnchor>
  <xdr:twoCellAnchor>
    <xdr:from>
      <xdr:col>8</xdr:col>
      <xdr:colOff>476252</xdr:colOff>
      <xdr:row>13</xdr:row>
      <xdr:rowOff>104777</xdr:rowOff>
    </xdr:from>
    <xdr:to>
      <xdr:col>8</xdr:col>
      <xdr:colOff>476253</xdr:colOff>
      <xdr:row>16</xdr:row>
      <xdr:rowOff>111579</xdr:rowOff>
    </xdr:to>
    <xdr:cxnSp macro="">
      <xdr:nvCxnSpPr>
        <xdr:cNvPr id="33" name="Прямая со стрелкой 32"/>
        <xdr:cNvCxnSpPr/>
      </xdr:nvCxnSpPr>
      <xdr:spPr>
        <a:xfrm rot="16200000" flipV="1">
          <a:off x="5063902" y="2870427"/>
          <a:ext cx="578302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90185</xdr:rowOff>
    </xdr:from>
    <xdr:to>
      <xdr:col>9</xdr:col>
      <xdr:colOff>266700</xdr:colOff>
      <xdr:row>13</xdr:row>
      <xdr:rowOff>95250</xdr:rowOff>
    </xdr:to>
    <xdr:cxnSp macro="">
      <xdr:nvCxnSpPr>
        <xdr:cNvPr id="34" name="Прямая соединительная линия 33"/>
        <xdr:cNvCxnSpPr/>
      </xdr:nvCxnSpPr>
      <xdr:spPr>
        <a:xfrm>
          <a:off x="4876800" y="2566685"/>
          <a:ext cx="876300" cy="506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99082</xdr:rowOff>
    </xdr:from>
    <xdr:to>
      <xdr:col>9</xdr:col>
      <xdr:colOff>266700</xdr:colOff>
      <xdr:row>16</xdr:row>
      <xdr:rowOff>104775</xdr:rowOff>
    </xdr:to>
    <xdr:cxnSp macro="">
      <xdr:nvCxnSpPr>
        <xdr:cNvPr id="35" name="Прямая соединительная линия 34"/>
        <xdr:cNvCxnSpPr/>
      </xdr:nvCxnSpPr>
      <xdr:spPr>
        <a:xfrm>
          <a:off x="4886325" y="3147082"/>
          <a:ext cx="866775" cy="56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81627</xdr:colOff>
      <xdr:row>14</xdr:row>
      <xdr:rowOff>13589</xdr:rowOff>
    </xdr:from>
    <xdr:to>
      <xdr:col>8</xdr:col>
      <xdr:colOff>337442</xdr:colOff>
      <xdr:row>15</xdr:row>
      <xdr:rowOff>144250</xdr:rowOff>
    </xdr:to>
    <xdr:sp macro="" textlink="">
      <xdr:nvSpPr>
        <xdr:cNvPr id="36" name="TextBox 35"/>
        <xdr:cNvSpPr txBox="1"/>
      </xdr:nvSpPr>
      <xdr:spPr>
        <a:xfrm>
          <a:off x="4348827" y="2680589"/>
          <a:ext cx="865415" cy="321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Постоянные</a:t>
          </a:r>
          <a:b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100" baseline="0"/>
            <a:t>затраты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</xdr:row>
      <xdr:rowOff>133350</xdr:rowOff>
    </xdr:from>
    <xdr:to>
      <xdr:col>16</xdr:col>
      <xdr:colOff>466725</xdr:colOff>
      <xdr:row>18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514355</xdr:colOff>
      <xdr:row>10</xdr:row>
      <xdr:rowOff>55959</xdr:rowOff>
    </xdr:from>
    <xdr:to>
      <xdr:col>12</xdr:col>
      <xdr:colOff>514355</xdr:colOff>
      <xdr:row>16</xdr:row>
      <xdr:rowOff>113110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7200904" y="2561035"/>
          <a:ext cx="120015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</xdr:row>
      <xdr:rowOff>0</xdr:rowOff>
    </xdr:from>
    <xdr:to>
      <xdr:col>12</xdr:col>
      <xdr:colOff>533400</xdr:colOff>
      <xdr:row>9</xdr:row>
      <xdr:rowOff>28575</xdr:rowOff>
    </xdr:to>
    <xdr:sp macro="" textlink="">
      <xdr:nvSpPr>
        <xdr:cNvPr id="5" name="TextBox 4"/>
        <xdr:cNvSpPr txBox="1"/>
      </xdr:nvSpPr>
      <xdr:spPr>
        <a:xfrm>
          <a:off x="6429375" y="1524000"/>
          <a:ext cx="1419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12</xdr:col>
      <xdr:colOff>352426</xdr:colOff>
      <xdr:row>9</xdr:row>
      <xdr:rowOff>0</xdr:rowOff>
    </xdr:from>
    <xdr:to>
      <xdr:col>12</xdr:col>
      <xdr:colOff>466726</xdr:colOff>
      <xdr:row>9</xdr:row>
      <xdr:rowOff>180975</xdr:rowOff>
    </xdr:to>
    <xdr:cxnSp macro="">
      <xdr:nvCxnSpPr>
        <xdr:cNvPr id="6" name="Прямая со стрелкой 5"/>
        <xdr:cNvCxnSpPr/>
      </xdr:nvCxnSpPr>
      <xdr:spPr>
        <a:xfrm rot="16200000" flipH="1">
          <a:off x="7634288" y="1747838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9529</xdr:colOff>
      <xdr:row>7</xdr:row>
      <xdr:rowOff>47625</xdr:rowOff>
    </xdr:from>
    <xdr:to>
      <xdr:col>14</xdr:col>
      <xdr:colOff>9529</xdr:colOff>
      <xdr:row>16</xdr:row>
      <xdr:rowOff>123827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648578" y="2276476"/>
          <a:ext cx="179070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15</xdr:row>
      <xdr:rowOff>161925</xdr:rowOff>
    </xdr:from>
    <xdr:to>
      <xdr:col>14</xdr:col>
      <xdr:colOff>0</xdr:colOff>
      <xdr:row>15</xdr:row>
      <xdr:rowOff>163513</xdr:rowOff>
    </xdr:to>
    <xdr:cxnSp macro="">
      <xdr:nvCxnSpPr>
        <xdr:cNvPr id="10" name="Прямая со стрелкой 9"/>
        <xdr:cNvCxnSpPr/>
      </xdr:nvCxnSpPr>
      <xdr:spPr>
        <a:xfrm>
          <a:off x="7200900" y="3019425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14</xdr:row>
      <xdr:rowOff>28575</xdr:rowOff>
    </xdr:from>
    <xdr:to>
      <xdr:col>14</xdr:col>
      <xdr:colOff>361950</xdr:colOff>
      <xdr:row>15</xdr:row>
      <xdr:rowOff>66676</xdr:rowOff>
    </xdr:to>
    <xdr:sp macro="" textlink="">
      <xdr:nvSpPr>
        <xdr:cNvPr id="11" name="TextBox 10"/>
        <xdr:cNvSpPr txBox="1"/>
      </xdr:nvSpPr>
      <xdr:spPr>
        <a:xfrm>
          <a:off x="7439025" y="2695575"/>
          <a:ext cx="1457325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10</xdr:col>
      <xdr:colOff>200025</xdr:colOff>
      <xdr:row>7</xdr:row>
      <xdr:rowOff>61912</xdr:rowOff>
    </xdr:from>
    <xdr:to>
      <xdr:col>14</xdr:col>
      <xdr:colOff>13096</xdr:colOff>
      <xdr:row>7</xdr:row>
      <xdr:rowOff>61912</xdr:rowOff>
    </xdr:to>
    <xdr:cxnSp macro="">
      <xdr:nvCxnSpPr>
        <xdr:cNvPr id="16" name="Прямая соединительная линия 15"/>
        <xdr:cNvCxnSpPr/>
      </xdr:nvCxnSpPr>
      <xdr:spPr>
        <a:xfrm>
          <a:off x="6296025" y="1395412"/>
          <a:ext cx="225147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6</xdr:row>
      <xdr:rowOff>9526</xdr:rowOff>
    </xdr:from>
    <xdr:to>
      <xdr:col>12</xdr:col>
      <xdr:colOff>571500</xdr:colOff>
      <xdr:row>6</xdr:row>
      <xdr:rowOff>161926</xdr:rowOff>
    </xdr:to>
    <xdr:sp macro="" textlink="">
      <xdr:nvSpPr>
        <xdr:cNvPr id="17" name="TextBox 16"/>
        <xdr:cNvSpPr txBox="1"/>
      </xdr:nvSpPr>
      <xdr:spPr>
        <a:xfrm>
          <a:off x="6429375" y="115252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Плановая прибыль</a:t>
          </a:r>
        </a:p>
      </xdr:txBody>
    </xdr:sp>
    <xdr:clientData/>
  </xdr:twoCellAnchor>
  <xdr:twoCellAnchor>
    <xdr:from>
      <xdr:col>14</xdr:col>
      <xdr:colOff>266700</xdr:colOff>
      <xdr:row>12</xdr:row>
      <xdr:rowOff>1</xdr:rowOff>
    </xdr:from>
    <xdr:to>
      <xdr:col>16</xdr:col>
      <xdr:colOff>314325</xdr:colOff>
      <xdr:row>12</xdr:row>
      <xdr:rowOff>161925</xdr:rowOff>
    </xdr:to>
    <xdr:sp macro="" textlink="">
      <xdr:nvSpPr>
        <xdr:cNvPr id="22" name="TextBox 21"/>
        <xdr:cNvSpPr txBox="1"/>
      </xdr:nvSpPr>
      <xdr:spPr>
        <a:xfrm>
          <a:off x="8801100" y="2286001"/>
          <a:ext cx="1266825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Объем реализации</a:t>
          </a:r>
        </a:p>
      </xdr:txBody>
    </xdr:sp>
    <xdr:clientData/>
  </xdr:twoCellAnchor>
  <xdr:twoCellAnchor>
    <xdr:from>
      <xdr:col>10</xdr:col>
      <xdr:colOff>347868</xdr:colOff>
      <xdr:row>11</xdr:row>
      <xdr:rowOff>188430</xdr:rowOff>
    </xdr:from>
    <xdr:to>
      <xdr:col>11</xdr:col>
      <xdr:colOff>330554</xdr:colOff>
      <xdr:row>13</xdr:row>
      <xdr:rowOff>21898</xdr:rowOff>
    </xdr:to>
    <xdr:sp macro="" textlink="">
      <xdr:nvSpPr>
        <xdr:cNvPr id="29" name="TextBox 28"/>
        <xdr:cNvSpPr txBox="1"/>
      </xdr:nvSpPr>
      <xdr:spPr>
        <a:xfrm>
          <a:off x="6476998" y="2283930"/>
          <a:ext cx="595599" cy="21446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Убыток</a:t>
          </a:r>
        </a:p>
      </xdr:txBody>
    </xdr:sp>
    <xdr:clientData/>
  </xdr:twoCellAnchor>
  <xdr:twoCellAnchor>
    <xdr:from>
      <xdr:col>13</xdr:col>
      <xdr:colOff>509379</xdr:colOff>
      <xdr:row>8</xdr:row>
      <xdr:rowOff>82412</xdr:rowOff>
    </xdr:from>
    <xdr:to>
      <xdr:col>15</xdr:col>
      <xdr:colOff>67396</xdr:colOff>
      <xdr:row>9</xdr:row>
      <xdr:rowOff>108231</xdr:rowOff>
    </xdr:to>
    <xdr:sp macro="" textlink="">
      <xdr:nvSpPr>
        <xdr:cNvPr id="30" name="TextBox 29"/>
        <xdr:cNvSpPr txBox="1"/>
      </xdr:nvSpPr>
      <xdr:spPr>
        <a:xfrm>
          <a:off x="8477249" y="1606412"/>
          <a:ext cx="783843" cy="2163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100"/>
            <a:t>Прибыль</a:t>
          </a:r>
        </a:p>
      </xdr:txBody>
    </xdr:sp>
    <xdr:clientData/>
  </xdr:twoCellAnchor>
  <xdr:twoCellAnchor>
    <xdr:from>
      <xdr:col>9</xdr:col>
      <xdr:colOff>481630</xdr:colOff>
      <xdr:row>10</xdr:row>
      <xdr:rowOff>56799</xdr:rowOff>
    </xdr:from>
    <xdr:to>
      <xdr:col>9</xdr:col>
      <xdr:colOff>483218</xdr:colOff>
      <xdr:row>16</xdr:row>
      <xdr:rowOff>33924</xdr:rowOff>
    </xdr:to>
    <xdr:cxnSp macro="">
      <xdr:nvCxnSpPr>
        <xdr:cNvPr id="31" name="Прямая со стрелкой 30"/>
        <xdr:cNvCxnSpPr/>
      </xdr:nvCxnSpPr>
      <xdr:spPr>
        <a:xfrm rot="5400000" flipH="1" flipV="1">
          <a:off x="5438578" y="2521068"/>
          <a:ext cx="112012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6170</xdr:colOff>
      <xdr:row>10</xdr:row>
      <xdr:rowOff>41413</xdr:rowOff>
    </xdr:from>
    <xdr:to>
      <xdr:col>10</xdr:col>
      <xdr:colOff>269557</xdr:colOff>
      <xdr:row>10</xdr:row>
      <xdr:rowOff>46478</xdr:rowOff>
    </xdr:to>
    <xdr:cxnSp macro="">
      <xdr:nvCxnSpPr>
        <xdr:cNvPr id="32" name="Прямая соединительная линия 31"/>
        <xdr:cNvCxnSpPr/>
      </xdr:nvCxnSpPr>
      <xdr:spPr>
        <a:xfrm>
          <a:off x="5522387" y="1946413"/>
          <a:ext cx="876300" cy="506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157371</xdr:colOff>
      <xdr:row>12</xdr:row>
      <xdr:rowOff>130469</xdr:rowOff>
    </xdr:from>
    <xdr:to>
      <xdr:col>9</xdr:col>
      <xdr:colOff>409873</xdr:colOff>
      <xdr:row>14</xdr:row>
      <xdr:rowOff>70630</xdr:rowOff>
    </xdr:to>
    <xdr:sp macro="" textlink="">
      <xdr:nvSpPr>
        <xdr:cNvPr id="34" name="TextBox 33"/>
        <xdr:cNvSpPr txBox="1"/>
      </xdr:nvSpPr>
      <xdr:spPr>
        <a:xfrm>
          <a:off x="5060675" y="2416469"/>
          <a:ext cx="865415" cy="321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Постоянные</a:t>
          </a:r>
          <a:b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23977</xdr:colOff>
      <xdr:row>16</xdr:row>
      <xdr:rowOff>25462</xdr:rowOff>
    </xdr:from>
    <xdr:to>
      <xdr:col>10</xdr:col>
      <xdr:colOff>277839</xdr:colOff>
      <xdr:row>16</xdr:row>
      <xdr:rowOff>31155</xdr:rowOff>
    </xdr:to>
    <xdr:cxnSp macro="">
      <xdr:nvCxnSpPr>
        <xdr:cNvPr id="35" name="Прямая соединительная линия 34"/>
        <xdr:cNvCxnSpPr/>
      </xdr:nvCxnSpPr>
      <xdr:spPr>
        <a:xfrm>
          <a:off x="5540194" y="3073462"/>
          <a:ext cx="866775" cy="56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171450</xdr:rowOff>
    </xdr:from>
    <xdr:to>
      <xdr:col>11</xdr:col>
      <xdr:colOff>371475</xdr:colOff>
      <xdr:row>15</xdr:row>
      <xdr:rowOff>57150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38101</xdr:colOff>
      <xdr:row>6</xdr:row>
      <xdr:rowOff>174171</xdr:rowOff>
    </xdr:from>
    <xdr:to>
      <xdr:col>10</xdr:col>
      <xdr:colOff>44591</xdr:colOff>
      <xdr:row>10</xdr:row>
      <xdr:rowOff>45636</xdr:rowOff>
    </xdr:to>
    <xdr:cxnSp macro="">
      <xdr:nvCxnSpPr>
        <xdr:cNvPr id="31" name="Прямая соединительная линия 30"/>
        <xdr:cNvCxnSpPr/>
      </xdr:nvCxnSpPr>
      <xdr:spPr>
        <a:xfrm rot="16200000" flipV="1">
          <a:off x="5763463" y="1630659"/>
          <a:ext cx="633465" cy="6490"/>
        </a:xfrm>
        <a:prstGeom prst="line">
          <a:avLst/>
        </a:prstGeom>
        <a:ln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43543</xdr:colOff>
      <xdr:row>6</xdr:row>
      <xdr:rowOff>168728</xdr:rowOff>
    </xdr:from>
    <xdr:to>
      <xdr:col>11</xdr:col>
      <xdr:colOff>82261</xdr:colOff>
      <xdr:row>6</xdr:row>
      <xdr:rowOff>168729</xdr:rowOff>
    </xdr:to>
    <xdr:cxnSp macro="">
      <xdr:nvCxnSpPr>
        <xdr:cNvPr id="35" name="Прямая соединительная линия 34"/>
        <xdr:cNvCxnSpPr/>
      </xdr:nvCxnSpPr>
      <xdr:spPr>
        <a:xfrm rot="10800000" flipV="1">
          <a:off x="6091918" y="1311728"/>
          <a:ext cx="649184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122554</xdr:colOff>
      <xdr:row>7</xdr:row>
      <xdr:rowOff>165254</xdr:rowOff>
    </xdr:from>
    <xdr:to>
      <xdr:col>12</xdr:col>
      <xdr:colOff>303068</xdr:colOff>
      <xdr:row>9</xdr:row>
      <xdr:rowOff>99579</xdr:rowOff>
    </xdr:to>
    <xdr:sp macro="" textlink="">
      <xdr:nvSpPr>
        <xdr:cNvPr id="37" name="TextBox 36"/>
        <xdr:cNvSpPr txBox="1"/>
      </xdr:nvSpPr>
      <xdr:spPr>
        <a:xfrm>
          <a:off x="6170929" y="1498754"/>
          <a:ext cx="1401446" cy="31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Планируемая прибыль по сценарию 2</a:t>
          </a:r>
          <a:endParaRPr lang="ru-RU" sz="1100"/>
        </a:p>
      </xdr:txBody>
    </xdr:sp>
    <xdr:clientData/>
  </xdr:twoCellAnchor>
  <xdr:twoCellAnchor>
    <xdr:from>
      <xdr:col>9</xdr:col>
      <xdr:colOff>114300</xdr:colOff>
      <xdr:row>12</xdr:row>
      <xdr:rowOff>47626</xdr:rowOff>
    </xdr:from>
    <xdr:to>
      <xdr:col>11</xdr:col>
      <xdr:colOff>161925</xdr:colOff>
      <xdr:row>13</xdr:row>
      <xdr:rowOff>19050</xdr:rowOff>
    </xdr:to>
    <xdr:sp macro="" textlink="">
      <xdr:nvSpPr>
        <xdr:cNvPr id="11" name="TextBox 10"/>
        <xdr:cNvSpPr txBox="1"/>
      </xdr:nvSpPr>
      <xdr:spPr>
        <a:xfrm>
          <a:off x="5543550" y="2333626"/>
          <a:ext cx="1266825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Объем реализации</a:t>
          </a:r>
        </a:p>
      </xdr:txBody>
    </xdr:sp>
    <xdr:clientData/>
  </xdr:twoCellAnchor>
  <xdr:twoCellAnchor>
    <xdr:from>
      <xdr:col>9</xdr:col>
      <xdr:colOff>219536</xdr:colOff>
      <xdr:row>2</xdr:row>
      <xdr:rowOff>72603</xdr:rowOff>
    </xdr:from>
    <xdr:to>
      <xdr:col>10</xdr:col>
      <xdr:colOff>457201</xdr:colOff>
      <xdr:row>3</xdr:row>
      <xdr:rowOff>66675</xdr:rowOff>
    </xdr:to>
    <xdr:sp macro="" textlink="">
      <xdr:nvSpPr>
        <xdr:cNvPr id="38" name="TextBox 37"/>
        <xdr:cNvSpPr txBox="1"/>
      </xdr:nvSpPr>
      <xdr:spPr>
        <a:xfrm rot="19576866">
          <a:off x="5657445" y="453603"/>
          <a:ext cx="848131" cy="184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Сценарий 1</a:t>
          </a:r>
          <a:endParaRPr lang="ru-RU" sz="1100"/>
        </a:p>
      </xdr:txBody>
    </xdr:sp>
    <xdr:clientData/>
  </xdr:twoCellAnchor>
  <xdr:twoCellAnchor>
    <xdr:from>
      <xdr:col>9</xdr:col>
      <xdr:colOff>436880</xdr:colOff>
      <xdr:row>5</xdr:row>
      <xdr:rowOff>25844</xdr:rowOff>
    </xdr:from>
    <xdr:to>
      <xdr:col>11</xdr:col>
      <xdr:colOff>64079</xdr:colOff>
      <xdr:row>6</xdr:row>
      <xdr:rowOff>19916</xdr:rowOff>
    </xdr:to>
    <xdr:sp macro="" textlink="">
      <xdr:nvSpPr>
        <xdr:cNvPr id="39" name="TextBox 38"/>
        <xdr:cNvSpPr txBox="1"/>
      </xdr:nvSpPr>
      <xdr:spPr>
        <a:xfrm rot="20189838">
          <a:off x="5874789" y="978344"/>
          <a:ext cx="848131" cy="184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Сценарий 2</a:t>
          </a:r>
          <a:endParaRPr lang="ru-RU" sz="1100"/>
        </a:p>
      </xdr:txBody>
    </xdr:sp>
    <xdr:clientData/>
  </xdr:twoCellAnchor>
  <xdr:twoCellAnchor>
    <xdr:from>
      <xdr:col>7</xdr:col>
      <xdr:colOff>406978</xdr:colOff>
      <xdr:row>8</xdr:row>
      <xdr:rowOff>108239</xdr:rowOff>
    </xdr:from>
    <xdr:to>
      <xdr:col>7</xdr:col>
      <xdr:colOff>411736</xdr:colOff>
      <xdr:row>10</xdr:row>
      <xdr:rowOff>41307</xdr:rowOff>
    </xdr:to>
    <xdr:cxnSp macro="">
      <xdr:nvCxnSpPr>
        <xdr:cNvPr id="41" name="Прямая соединительная линия 40"/>
        <xdr:cNvCxnSpPr/>
      </xdr:nvCxnSpPr>
      <xdr:spPr>
        <a:xfrm rot="16200000" flipV="1">
          <a:off x="4469300" y="1786894"/>
          <a:ext cx="314068" cy="4758"/>
        </a:xfrm>
        <a:prstGeom prst="line">
          <a:avLst/>
        </a:prstGeom>
        <a:ln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6</xdr:row>
      <xdr:rowOff>95250</xdr:rowOff>
    </xdr:from>
    <xdr:to>
      <xdr:col>7</xdr:col>
      <xdr:colOff>428624</xdr:colOff>
      <xdr:row>8</xdr:row>
      <xdr:rowOff>58882</xdr:rowOff>
    </xdr:to>
    <xdr:sp macro="" textlink="">
      <xdr:nvSpPr>
        <xdr:cNvPr id="43" name="TextBox 42"/>
        <xdr:cNvSpPr txBox="1"/>
      </xdr:nvSpPr>
      <xdr:spPr>
        <a:xfrm>
          <a:off x="3181350" y="1238250"/>
          <a:ext cx="1457324" cy="344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>
            <a:lnSpc>
              <a:spcPct val="90000"/>
            </a:lnSpc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Планируемая прибыль </a:t>
          </a:r>
          <a:b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 сценарию 1</a:t>
          </a:r>
          <a:endParaRPr lang="ru-RU" sz="1100"/>
        </a:p>
      </xdr:txBody>
    </xdr:sp>
    <xdr:clientData/>
  </xdr:twoCellAnchor>
  <xdr:twoCellAnchor>
    <xdr:from>
      <xdr:col>5</xdr:col>
      <xdr:colOff>454602</xdr:colOff>
      <xdr:row>8</xdr:row>
      <xdr:rowOff>116774</xdr:rowOff>
    </xdr:from>
    <xdr:to>
      <xdr:col>7</xdr:col>
      <xdr:colOff>402029</xdr:colOff>
      <xdr:row>8</xdr:row>
      <xdr:rowOff>116774</xdr:rowOff>
    </xdr:to>
    <xdr:cxnSp macro="">
      <xdr:nvCxnSpPr>
        <xdr:cNvPr id="42" name="Прямая соединительная линия 41"/>
        <xdr:cNvCxnSpPr/>
      </xdr:nvCxnSpPr>
      <xdr:spPr>
        <a:xfrm>
          <a:off x="3506932" y="1640774"/>
          <a:ext cx="11120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104775</xdr:rowOff>
    </xdr:from>
    <xdr:to>
      <xdr:col>13</xdr:col>
      <xdr:colOff>447675</xdr:colOff>
      <xdr:row>18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447677</xdr:colOff>
      <xdr:row>10</xdr:row>
      <xdr:rowOff>38101</xdr:rowOff>
    </xdr:from>
    <xdr:to>
      <xdr:col>6</xdr:col>
      <xdr:colOff>447677</xdr:colOff>
      <xdr:row>19</xdr:row>
      <xdr:rowOff>104775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3214690" y="2833688"/>
          <a:ext cx="17811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133351</xdr:colOff>
      <xdr:row>15</xdr:row>
      <xdr:rowOff>104775</xdr:rowOff>
    </xdr:from>
    <xdr:to>
      <xdr:col>7</xdr:col>
      <xdr:colOff>361953</xdr:colOff>
      <xdr:row>16</xdr:row>
      <xdr:rowOff>38103</xdr:rowOff>
    </xdr:to>
    <xdr:cxnSp macro="">
      <xdr:nvCxnSpPr>
        <xdr:cNvPr id="6" name="Прямая со стрелкой 5"/>
        <xdr:cNvCxnSpPr/>
      </xdr:nvCxnSpPr>
      <xdr:spPr>
        <a:xfrm rot="10800000">
          <a:off x="4400551" y="2962275"/>
          <a:ext cx="228602" cy="12382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390529</xdr:colOff>
      <xdr:row>9</xdr:row>
      <xdr:rowOff>171451</xdr:rowOff>
    </xdr:from>
    <xdr:to>
      <xdr:col>8</xdr:col>
      <xdr:colOff>390529</xdr:colOff>
      <xdr:row>19</xdr:row>
      <xdr:rowOff>104775</xdr:rowOff>
    </xdr:to>
    <xdr:cxnSp macro="">
      <xdr:nvCxnSpPr>
        <xdr:cNvPr id="9" name="Прямая соединительная линия 8"/>
        <xdr:cNvCxnSpPr/>
      </xdr:nvCxnSpPr>
      <xdr:spPr>
        <a:xfrm rot="5400000" flipH="1" flipV="1">
          <a:off x="4348167" y="2805113"/>
          <a:ext cx="183832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483735</xdr:colOff>
      <xdr:row>4</xdr:row>
      <xdr:rowOff>8136</xdr:rowOff>
    </xdr:from>
    <xdr:to>
      <xdr:col>10</xdr:col>
      <xdr:colOff>572449</xdr:colOff>
      <xdr:row>5</xdr:row>
      <xdr:rowOff>28208</xdr:rowOff>
    </xdr:to>
    <xdr:sp macro="" textlink="">
      <xdr:nvSpPr>
        <xdr:cNvPr id="10" name="TextBox 9"/>
        <xdr:cNvSpPr txBox="1"/>
      </xdr:nvSpPr>
      <xdr:spPr>
        <a:xfrm>
          <a:off x="5341485" y="770136"/>
          <a:ext cx="1303152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Суммарные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6</xdr:col>
      <xdr:colOff>447675</xdr:colOff>
      <xdr:row>19</xdr:row>
      <xdr:rowOff>0</xdr:rowOff>
    </xdr:from>
    <xdr:to>
      <xdr:col>8</xdr:col>
      <xdr:colOff>400050</xdr:colOff>
      <xdr:row>19</xdr:row>
      <xdr:rowOff>1588</xdr:rowOff>
    </xdr:to>
    <xdr:cxnSp macro="">
      <xdr:nvCxnSpPr>
        <xdr:cNvPr id="12" name="Прямая со стрелкой 11"/>
        <xdr:cNvCxnSpPr/>
      </xdr:nvCxnSpPr>
      <xdr:spPr>
        <a:xfrm>
          <a:off x="4105275" y="3619500"/>
          <a:ext cx="11715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19</xdr:row>
      <xdr:rowOff>171451</xdr:rowOff>
    </xdr:from>
    <xdr:to>
      <xdr:col>8</xdr:col>
      <xdr:colOff>561975</xdr:colOff>
      <xdr:row>20</xdr:row>
      <xdr:rowOff>133351</xdr:rowOff>
    </xdr:to>
    <xdr:sp macro="" textlink="">
      <xdr:nvSpPr>
        <xdr:cNvPr id="13" name="TextBox 12"/>
        <xdr:cNvSpPr txBox="1"/>
      </xdr:nvSpPr>
      <xdr:spPr>
        <a:xfrm>
          <a:off x="3981450" y="3790951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Релевантный</a:t>
          </a:r>
          <a:r>
            <a:rPr lang="ru-RU" sz="1100" baseline="0"/>
            <a:t> диапазон</a:t>
          </a:r>
          <a:endParaRPr lang="ru-RU" sz="1100"/>
        </a:p>
      </xdr:txBody>
    </xdr:sp>
    <xdr:clientData/>
  </xdr:twoCellAnchor>
  <xdr:twoCellAnchor>
    <xdr:from>
      <xdr:col>7</xdr:col>
      <xdr:colOff>457200</xdr:colOff>
      <xdr:row>15</xdr:row>
      <xdr:rowOff>142876</xdr:rowOff>
    </xdr:from>
    <xdr:to>
      <xdr:col>10</xdr:col>
      <xdr:colOff>85725</xdr:colOff>
      <xdr:row>17</xdr:row>
      <xdr:rowOff>47626</xdr:rowOff>
    </xdr:to>
    <xdr:sp macro="" textlink="">
      <xdr:nvSpPr>
        <xdr:cNvPr id="5" name="TextBox 4"/>
        <xdr:cNvSpPr txBox="1"/>
      </xdr:nvSpPr>
      <xdr:spPr>
        <a:xfrm>
          <a:off x="4724400" y="3000376"/>
          <a:ext cx="1457325" cy="2857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l"/>
          <a:r>
            <a:rPr lang="ru-RU" sz="1100"/>
            <a:t>Точка безубыточности</a:t>
          </a:r>
          <a:r>
            <a:rPr lang="en-US" sz="1100"/>
            <a:t> 1</a:t>
          </a:r>
          <a:endParaRPr lang="ru-RU" sz="1100"/>
        </a:p>
      </xdr:txBody>
    </xdr:sp>
    <xdr:clientData/>
  </xdr:twoCellAnchor>
  <xdr:twoCellAnchor>
    <xdr:from>
      <xdr:col>11</xdr:col>
      <xdr:colOff>244079</xdr:colOff>
      <xdr:row>18</xdr:row>
      <xdr:rowOff>71437</xdr:rowOff>
    </xdr:from>
    <xdr:to>
      <xdr:col>13</xdr:col>
      <xdr:colOff>296466</xdr:colOff>
      <xdr:row>19</xdr:row>
      <xdr:rowOff>42861</xdr:rowOff>
    </xdr:to>
    <xdr:sp macro="" textlink="">
      <xdr:nvSpPr>
        <xdr:cNvPr id="28" name="TextBox 27"/>
        <xdr:cNvSpPr txBox="1"/>
      </xdr:nvSpPr>
      <xdr:spPr>
        <a:xfrm>
          <a:off x="6923485" y="3500437"/>
          <a:ext cx="1266825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Объем реализации</a:t>
          </a:r>
        </a:p>
      </xdr:txBody>
    </xdr:sp>
    <xdr:clientData/>
  </xdr:twoCellAnchor>
  <xdr:twoCellAnchor>
    <xdr:from>
      <xdr:col>10</xdr:col>
      <xdr:colOff>286941</xdr:colOff>
      <xdr:row>7</xdr:row>
      <xdr:rowOff>27384</xdr:rowOff>
    </xdr:from>
    <xdr:to>
      <xdr:col>10</xdr:col>
      <xdr:colOff>515543</xdr:colOff>
      <xdr:row>7</xdr:row>
      <xdr:rowOff>151212</xdr:rowOff>
    </xdr:to>
    <xdr:cxnSp macro="">
      <xdr:nvCxnSpPr>
        <xdr:cNvPr id="29" name="Прямая со стрелкой 28"/>
        <xdr:cNvCxnSpPr/>
      </xdr:nvCxnSpPr>
      <xdr:spPr>
        <a:xfrm rot="10800000">
          <a:off x="6359129" y="1360884"/>
          <a:ext cx="228602" cy="12382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3572</xdr:colOff>
      <xdr:row>7</xdr:row>
      <xdr:rowOff>65485</xdr:rowOff>
    </xdr:from>
    <xdr:to>
      <xdr:col>13</xdr:col>
      <xdr:colOff>239316</xdr:colOff>
      <xdr:row>8</xdr:row>
      <xdr:rowOff>160735</xdr:rowOff>
    </xdr:to>
    <xdr:sp macro="" textlink="">
      <xdr:nvSpPr>
        <xdr:cNvPr id="30" name="TextBox 29"/>
        <xdr:cNvSpPr txBox="1"/>
      </xdr:nvSpPr>
      <xdr:spPr>
        <a:xfrm>
          <a:off x="6682978" y="1398985"/>
          <a:ext cx="1450182" cy="2857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l"/>
          <a:r>
            <a:rPr lang="ru-RU" sz="1100"/>
            <a:t>Точка безубыточности</a:t>
          </a:r>
          <a:r>
            <a:rPr lang="en-US" sz="1100"/>
            <a:t> </a:t>
          </a:r>
          <a:r>
            <a:rPr lang="ru-RU" sz="1100"/>
            <a:t>2</a:t>
          </a:r>
        </a:p>
      </xdr:txBody>
    </xdr:sp>
    <xdr:clientData/>
  </xdr:twoCellAnchor>
  <xdr:twoCellAnchor>
    <xdr:from>
      <xdr:col>11</xdr:col>
      <xdr:colOff>153933</xdr:colOff>
      <xdr:row>5</xdr:row>
      <xdr:rowOff>35520</xdr:rowOff>
    </xdr:from>
    <xdr:to>
      <xdr:col>13</xdr:col>
      <xdr:colOff>345281</xdr:colOff>
      <xdr:row>6</xdr:row>
      <xdr:rowOff>55592</xdr:rowOff>
    </xdr:to>
    <xdr:sp macro="" textlink="">
      <xdr:nvSpPr>
        <xdr:cNvPr id="31" name="TextBox 30"/>
        <xdr:cNvSpPr txBox="1"/>
      </xdr:nvSpPr>
      <xdr:spPr>
        <a:xfrm>
          <a:off x="6833339" y="988020"/>
          <a:ext cx="1405786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Normal="100" workbookViewId="0">
      <selection activeCell="Q26" sqref="Q26"/>
    </sheetView>
  </sheetViews>
  <sheetFormatPr defaultRowHeight="15"/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D2</f>
        <v>0</v>
      </c>
      <c r="F2" s="1">
        <f>C2-D2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>D3</f>
        <v>17500</v>
      </c>
      <c r="F3" s="1">
        <f>C3-D3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>D4</f>
        <v>35000</v>
      </c>
      <c r="F4" s="1">
        <f>C4-D4</f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>D5</f>
        <v>52500</v>
      </c>
      <c r="F5" s="1">
        <f>C5-D5</f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>D6</f>
        <v>70000</v>
      </c>
      <c r="F6" s="1">
        <f>C6-D6</f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>C7</f>
        <v>80000</v>
      </c>
      <c r="F7" s="1">
        <f>D7-C7</f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>C8</f>
        <v>90000</v>
      </c>
      <c r="F8" s="1">
        <f>D8-C8</f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>C9</f>
        <v>100000</v>
      </c>
      <c r="F9" s="1">
        <f>D9-C9</f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>C10</f>
        <v>110000</v>
      </c>
      <c r="F10" s="1">
        <f>D10-C10</f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6" sqref="D16"/>
    </sheetView>
  </sheetViews>
  <sheetFormatPr defaultRowHeight="15"/>
  <cols>
    <col min="1" max="1" width="32.5703125" customWidth="1"/>
    <col min="2" max="3" width="12.7109375" customWidth="1"/>
    <col min="4" max="4" width="11.7109375" bestFit="1" customWidth="1"/>
  </cols>
  <sheetData>
    <row r="1" spans="1:4">
      <c r="B1" s="19" t="s">
        <v>10</v>
      </c>
      <c r="C1" s="20"/>
      <c r="D1" s="8" t="s">
        <v>11</v>
      </c>
    </row>
    <row r="2" spans="1:4">
      <c r="A2" t="s">
        <v>6</v>
      </c>
      <c r="B2" s="4"/>
      <c r="C2" s="5">
        <v>1</v>
      </c>
      <c r="D2" s="9"/>
    </row>
    <row r="3" spans="1:4">
      <c r="A3" t="s">
        <v>7</v>
      </c>
      <c r="B3" s="4">
        <v>0.4</v>
      </c>
      <c r="C3" s="5"/>
      <c r="D3" s="9"/>
    </row>
    <row r="4" spans="1:4">
      <c r="A4" t="s">
        <v>8</v>
      </c>
      <c r="B4" s="4">
        <v>0.25</v>
      </c>
      <c r="C4" s="5"/>
      <c r="D4" s="9"/>
    </row>
    <row r="5" spans="1:4">
      <c r="A5" t="s">
        <v>9</v>
      </c>
      <c r="B5" s="6">
        <v>0.1</v>
      </c>
      <c r="C5" s="7"/>
      <c r="D5" s="9"/>
    </row>
    <row r="6" spans="1:4">
      <c r="A6" t="s">
        <v>12</v>
      </c>
      <c r="B6" s="3"/>
      <c r="C6" s="3"/>
      <c r="D6" s="10">
        <v>80000</v>
      </c>
    </row>
    <row r="7" spans="1:4">
      <c r="B7" s="2"/>
      <c r="C7" s="2"/>
    </row>
    <row r="8" spans="1:4">
      <c r="B8" s="2"/>
      <c r="C8" s="2"/>
    </row>
    <row r="9" spans="1:4">
      <c r="A9" s="11" t="s">
        <v>13</v>
      </c>
      <c r="B9" s="2"/>
      <c r="C9" s="2"/>
      <c r="D9" s="3">
        <f>SUM(B3:B5)</f>
        <v>0.75</v>
      </c>
    </row>
    <row r="10" spans="1:4">
      <c r="A10" s="11" t="s">
        <v>14</v>
      </c>
      <c r="D10" s="3">
        <f>C2-D9</f>
        <v>0.25</v>
      </c>
    </row>
    <row r="11" spans="1:4">
      <c r="A11" s="11" t="s">
        <v>25</v>
      </c>
      <c r="D11" s="1">
        <f>D6/D10</f>
        <v>320000</v>
      </c>
    </row>
    <row r="12" spans="1:4">
      <c r="A12" s="11" t="s">
        <v>15</v>
      </c>
      <c r="D12" s="12">
        <f>D10/C2</f>
        <v>0.25</v>
      </c>
    </row>
    <row r="13" spans="1:4">
      <c r="A13" s="11" t="s">
        <v>23</v>
      </c>
      <c r="D13" s="2">
        <v>20000</v>
      </c>
    </row>
    <row r="14" spans="1:4">
      <c r="A14" s="11" t="s">
        <v>24</v>
      </c>
      <c r="D14" s="1">
        <f>D13/D10+D11</f>
        <v>400000</v>
      </c>
    </row>
    <row r="15" spans="1:4">
      <c r="A15" s="11" t="s">
        <v>16</v>
      </c>
      <c r="D15" s="12">
        <f>(D14-D11)/D14</f>
        <v>0.2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Normal="100" workbookViewId="0">
      <selection activeCell="K24" sqref="K24"/>
    </sheetView>
  </sheetViews>
  <sheetFormatPr defaultRowHeight="15"/>
  <sheetData>
    <row r="1" spans="1:6">
      <c r="A1" t="s">
        <v>4</v>
      </c>
      <c r="B1" t="s">
        <v>17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f>2000*A2</f>
        <v>0</v>
      </c>
      <c r="C2" s="1">
        <f>B2+30000</f>
        <v>30000</v>
      </c>
      <c r="D2" s="1">
        <f t="shared" ref="D2:D10" si="0">3500*A2</f>
        <v>0</v>
      </c>
      <c r="E2" s="1">
        <f>B2</f>
        <v>0</v>
      </c>
      <c r="F2" s="1">
        <f>D2-B2</f>
        <v>0</v>
      </c>
    </row>
    <row r="3" spans="1:6">
      <c r="A3">
        <v>5</v>
      </c>
      <c r="B3" s="1">
        <f t="shared" ref="B3:B10" si="1">2000*A3</f>
        <v>10000</v>
      </c>
      <c r="C3" s="1">
        <f t="shared" ref="C3:C10" si="2">B3+30000</f>
        <v>40000</v>
      </c>
      <c r="D3" s="1">
        <f t="shared" si="0"/>
        <v>17500</v>
      </c>
      <c r="E3" s="1">
        <f t="shared" ref="E3:E10" si="3">B3</f>
        <v>10000</v>
      </c>
      <c r="F3" s="1">
        <f t="shared" ref="F3:F10" si="4">D3-B3</f>
        <v>7500</v>
      </c>
    </row>
    <row r="4" spans="1:6">
      <c r="A4">
        <v>10</v>
      </c>
      <c r="B4" s="1">
        <f t="shared" si="1"/>
        <v>20000</v>
      </c>
      <c r="C4" s="1">
        <f t="shared" si="2"/>
        <v>50000</v>
      </c>
      <c r="D4" s="1">
        <f t="shared" si="0"/>
        <v>35000</v>
      </c>
      <c r="E4" s="1">
        <f t="shared" si="3"/>
        <v>20000</v>
      </c>
      <c r="F4" s="1">
        <f t="shared" si="4"/>
        <v>15000</v>
      </c>
    </row>
    <row r="5" spans="1:6">
      <c r="A5">
        <v>15</v>
      </c>
      <c r="B5" s="1">
        <f t="shared" si="1"/>
        <v>30000</v>
      </c>
      <c r="C5" s="1">
        <f t="shared" si="2"/>
        <v>60000</v>
      </c>
      <c r="D5" s="1">
        <f t="shared" si="0"/>
        <v>52500</v>
      </c>
      <c r="E5" s="1">
        <f t="shared" si="3"/>
        <v>30000</v>
      </c>
      <c r="F5" s="1">
        <f t="shared" si="4"/>
        <v>22500</v>
      </c>
    </row>
    <row r="6" spans="1:6">
      <c r="A6">
        <v>20</v>
      </c>
      <c r="B6" s="1">
        <f t="shared" si="1"/>
        <v>40000</v>
      </c>
      <c r="C6" s="1">
        <f t="shared" si="2"/>
        <v>70000</v>
      </c>
      <c r="D6" s="1">
        <f t="shared" si="0"/>
        <v>70000</v>
      </c>
      <c r="E6" s="1">
        <f t="shared" si="3"/>
        <v>40000</v>
      </c>
      <c r="F6" s="1">
        <f t="shared" si="4"/>
        <v>30000</v>
      </c>
    </row>
    <row r="7" spans="1:6">
      <c r="A7">
        <v>25</v>
      </c>
      <c r="B7" s="1">
        <f t="shared" si="1"/>
        <v>50000</v>
      </c>
      <c r="C7" s="1">
        <f t="shared" si="2"/>
        <v>80000</v>
      </c>
      <c r="D7" s="1">
        <f t="shared" si="0"/>
        <v>87500</v>
      </c>
      <c r="E7" s="1">
        <f t="shared" si="3"/>
        <v>50000</v>
      </c>
      <c r="F7" s="1">
        <f t="shared" si="4"/>
        <v>37500</v>
      </c>
    </row>
    <row r="8" spans="1:6">
      <c r="A8">
        <v>30</v>
      </c>
      <c r="B8" s="1">
        <f t="shared" si="1"/>
        <v>60000</v>
      </c>
      <c r="C8" s="1">
        <f t="shared" si="2"/>
        <v>90000</v>
      </c>
      <c r="D8" s="1">
        <f t="shared" si="0"/>
        <v>105000</v>
      </c>
      <c r="E8" s="1">
        <f t="shared" si="3"/>
        <v>60000</v>
      </c>
      <c r="F8" s="1">
        <f t="shared" si="4"/>
        <v>45000</v>
      </c>
    </row>
    <row r="9" spans="1:6">
      <c r="A9">
        <v>35</v>
      </c>
      <c r="B9" s="1">
        <f t="shared" si="1"/>
        <v>70000</v>
      </c>
      <c r="C9" s="1">
        <f t="shared" si="2"/>
        <v>100000</v>
      </c>
      <c r="D9" s="1">
        <f t="shared" si="0"/>
        <v>122500</v>
      </c>
      <c r="E9" s="1">
        <f t="shared" si="3"/>
        <v>70000</v>
      </c>
      <c r="F9" s="1">
        <f t="shared" si="4"/>
        <v>52500</v>
      </c>
    </row>
    <row r="10" spans="1:6">
      <c r="A10">
        <v>40</v>
      </c>
      <c r="B10" s="1">
        <f t="shared" si="1"/>
        <v>80000</v>
      </c>
      <c r="C10" s="1">
        <f t="shared" si="2"/>
        <v>110000</v>
      </c>
      <c r="D10" s="1">
        <f t="shared" si="0"/>
        <v>140000</v>
      </c>
      <c r="E10" s="1">
        <f t="shared" si="3"/>
        <v>80000</v>
      </c>
      <c r="F10" s="1">
        <f t="shared" si="4"/>
        <v>60000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Normal="100" workbookViewId="0">
      <selection activeCell="M23" sqref="M23"/>
    </sheetView>
  </sheetViews>
  <sheetFormatPr defaultRowHeight="15"/>
  <sheetData>
    <row r="1" spans="1:7">
      <c r="A1" t="s">
        <v>4</v>
      </c>
      <c r="B1" t="s">
        <v>17</v>
      </c>
      <c r="C1" t="s">
        <v>5</v>
      </c>
      <c r="D1" t="s">
        <v>2</v>
      </c>
      <c r="E1" t="s">
        <v>18</v>
      </c>
      <c r="F1" t="s">
        <v>1</v>
      </c>
      <c r="G1" t="s">
        <v>0</v>
      </c>
    </row>
    <row r="2" spans="1:7">
      <c r="A2">
        <v>0</v>
      </c>
      <c r="B2" s="1">
        <f>2000*A2</f>
        <v>0</v>
      </c>
      <c r="C2" s="1">
        <f>B2+30000</f>
        <v>30000</v>
      </c>
      <c r="D2" s="1">
        <f t="shared" ref="D2:D10" si="0">3500*A2</f>
        <v>0</v>
      </c>
      <c r="E2" s="1">
        <f>D2-C2</f>
        <v>-30000</v>
      </c>
      <c r="F2" s="1">
        <v>0</v>
      </c>
      <c r="G2" s="1">
        <f>E2</f>
        <v>-30000</v>
      </c>
    </row>
    <row r="3" spans="1:7">
      <c r="A3">
        <v>5</v>
      </c>
      <c r="B3" s="1">
        <f t="shared" ref="B3:B10" si="1">2000*A3</f>
        <v>10000</v>
      </c>
      <c r="C3" s="1">
        <f t="shared" ref="C3:C10" si="2">B3+30000</f>
        <v>40000</v>
      </c>
      <c r="D3" s="1">
        <f t="shared" si="0"/>
        <v>17500</v>
      </c>
      <c r="E3" s="1">
        <f t="shared" ref="E3:E10" si="3">D3-C3</f>
        <v>-22500</v>
      </c>
      <c r="F3" s="1">
        <v>0</v>
      </c>
      <c r="G3" s="1">
        <f t="shared" ref="G3:G6" si="4">E3</f>
        <v>-22500</v>
      </c>
    </row>
    <row r="4" spans="1:7">
      <c r="A4">
        <v>10</v>
      </c>
      <c r="B4" s="1">
        <f t="shared" si="1"/>
        <v>20000</v>
      </c>
      <c r="C4" s="1">
        <f t="shared" si="2"/>
        <v>50000</v>
      </c>
      <c r="D4" s="1">
        <f t="shared" si="0"/>
        <v>35000</v>
      </c>
      <c r="E4" s="1">
        <f t="shared" si="3"/>
        <v>-15000</v>
      </c>
      <c r="F4" s="1">
        <v>0</v>
      </c>
      <c r="G4" s="1">
        <f t="shared" si="4"/>
        <v>-15000</v>
      </c>
    </row>
    <row r="5" spans="1:7">
      <c r="A5">
        <v>15</v>
      </c>
      <c r="B5" s="1">
        <f t="shared" si="1"/>
        <v>30000</v>
      </c>
      <c r="C5" s="1">
        <f t="shared" si="2"/>
        <v>60000</v>
      </c>
      <c r="D5" s="1">
        <f t="shared" si="0"/>
        <v>52500</v>
      </c>
      <c r="E5" s="1">
        <f t="shared" si="3"/>
        <v>-7500</v>
      </c>
      <c r="F5" s="1">
        <v>0</v>
      </c>
      <c r="G5" s="1">
        <f t="shared" si="4"/>
        <v>-7500</v>
      </c>
    </row>
    <row r="6" spans="1:7">
      <c r="A6">
        <v>20</v>
      </c>
      <c r="B6" s="1">
        <f t="shared" si="1"/>
        <v>40000</v>
      </c>
      <c r="C6" s="1">
        <f t="shared" si="2"/>
        <v>70000</v>
      </c>
      <c r="D6" s="1">
        <f t="shared" si="0"/>
        <v>70000</v>
      </c>
      <c r="E6" s="1">
        <f t="shared" si="3"/>
        <v>0</v>
      </c>
      <c r="F6" s="1">
        <f t="shared" ref="F6:F10" si="5">MIN(E6,0)</f>
        <v>0</v>
      </c>
      <c r="G6" s="1">
        <f t="shared" si="4"/>
        <v>0</v>
      </c>
    </row>
    <row r="7" spans="1:7">
      <c r="A7">
        <v>25</v>
      </c>
      <c r="B7" s="1">
        <f t="shared" si="1"/>
        <v>50000</v>
      </c>
      <c r="C7" s="1">
        <f t="shared" si="2"/>
        <v>80000</v>
      </c>
      <c r="D7" s="1">
        <f t="shared" si="0"/>
        <v>87500</v>
      </c>
      <c r="E7" s="1">
        <f t="shared" si="3"/>
        <v>7500</v>
      </c>
      <c r="F7" s="1">
        <f t="shared" si="5"/>
        <v>0</v>
      </c>
      <c r="G7" s="1">
        <f>MAX(E7,0)</f>
        <v>7500</v>
      </c>
    </row>
    <row r="8" spans="1:7">
      <c r="A8">
        <v>30</v>
      </c>
      <c r="B8" s="1">
        <f t="shared" si="1"/>
        <v>60000</v>
      </c>
      <c r="C8" s="1">
        <f t="shared" si="2"/>
        <v>90000</v>
      </c>
      <c r="D8" s="1">
        <f t="shared" si="0"/>
        <v>105000</v>
      </c>
      <c r="E8" s="1">
        <f t="shared" si="3"/>
        <v>15000</v>
      </c>
      <c r="F8" s="1">
        <f t="shared" si="5"/>
        <v>0</v>
      </c>
      <c r="G8" s="1">
        <f>MAX(E8,0)</f>
        <v>15000</v>
      </c>
    </row>
    <row r="9" spans="1:7">
      <c r="A9">
        <v>35</v>
      </c>
      <c r="B9" s="1">
        <f t="shared" si="1"/>
        <v>70000</v>
      </c>
      <c r="C9" s="1">
        <f t="shared" si="2"/>
        <v>100000</v>
      </c>
      <c r="D9" s="1">
        <f t="shared" si="0"/>
        <v>122500</v>
      </c>
      <c r="E9" s="1">
        <f t="shared" si="3"/>
        <v>22500</v>
      </c>
      <c r="F9" s="1">
        <f t="shared" si="5"/>
        <v>0</v>
      </c>
      <c r="G9" s="1">
        <f>MAX(E9,0)</f>
        <v>22500</v>
      </c>
    </row>
    <row r="10" spans="1:7">
      <c r="A10">
        <v>40</v>
      </c>
      <c r="B10" s="1">
        <f t="shared" si="1"/>
        <v>80000</v>
      </c>
      <c r="C10" s="1">
        <f t="shared" si="2"/>
        <v>110000</v>
      </c>
      <c r="D10" s="1">
        <f t="shared" si="0"/>
        <v>140000</v>
      </c>
      <c r="E10" s="1">
        <f t="shared" si="3"/>
        <v>30000</v>
      </c>
      <c r="F10" s="1">
        <f t="shared" si="5"/>
        <v>0</v>
      </c>
      <c r="G10" s="1">
        <f>MAX(E10,0)</f>
        <v>30000</v>
      </c>
    </row>
    <row r="11" spans="1:7">
      <c r="A11">
        <v>45</v>
      </c>
      <c r="B11" s="1"/>
      <c r="C11" s="1"/>
      <c r="D11" s="1"/>
      <c r="E11" s="1"/>
    </row>
    <row r="12" spans="1:7">
      <c r="A12">
        <v>50</v>
      </c>
      <c r="B12" s="1"/>
      <c r="C12" s="1"/>
      <c r="D12" s="1"/>
      <c r="E12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8" sqref="B8:F8"/>
    </sheetView>
  </sheetViews>
  <sheetFormatPr defaultRowHeight="15"/>
  <cols>
    <col min="1" max="1" width="32.5703125" customWidth="1"/>
    <col min="2" max="4" width="12.7109375" customWidth="1"/>
    <col min="5" max="5" width="4.5703125" customWidth="1"/>
    <col min="6" max="8" width="12.7109375" customWidth="1"/>
  </cols>
  <sheetData>
    <row r="1" spans="1:8">
      <c r="B1" s="21" t="s">
        <v>19</v>
      </c>
      <c r="C1" s="21"/>
      <c r="D1" s="21"/>
      <c r="F1" s="22" t="s">
        <v>20</v>
      </c>
      <c r="G1" s="22"/>
      <c r="H1" s="22"/>
    </row>
    <row r="2" spans="1:8">
      <c r="B2" s="19" t="s">
        <v>10</v>
      </c>
      <c r="C2" s="20"/>
      <c r="D2" s="8" t="s">
        <v>11</v>
      </c>
      <c r="F2" s="19" t="s">
        <v>10</v>
      </c>
      <c r="G2" s="20"/>
      <c r="H2" s="8" t="s">
        <v>11</v>
      </c>
    </row>
    <row r="3" spans="1:8">
      <c r="A3" t="s">
        <v>6</v>
      </c>
      <c r="B3" s="13"/>
      <c r="C3" s="14">
        <v>3500</v>
      </c>
      <c r="D3" s="15"/>
      <c r="F3" s="13"/>
      <c r="G3" s="14">
        <v>3000</v>
      </c>
      <c r="H3" s="15"/>
    </row>
    <row r="4" spans="1:8">
      <c r="A4" t="s">
        <v>7</v>
      </c>
      <c r="B4" s="13">
        <v>750</v>
      </c>
      <c r="C4" s="14"/>
      <c r="D4" s="15"/>
      <c r="F4" s="13">
        <v>750</v>
      </c>
      <c r="G4" s="14"/>
      <c r="H4" s="15"/>
    </row>
    <row r="5" spans="1:8">
      <c r="A5" t="s">
        <v>8</v>
      </c>
      <c r="B5" s="13">
        <v>850</v>
      </c>
      <c r="C5" s="14"/>
      <c r="D5" s="15"/>
      <c r="F5" s="13">
        <v>850</v>
      </c>
      <c r="G5" s="14"/>
      <c r="H5" s="15"/>
    </row>
    <row r="6" spans="1:8">
      <c r="A6" t="s">
        <v>9</v>
      </c>
      <c r="B6" s="16">
        <v>400</v>
      </c>
      <c r="C6" s="17"/>
      <c r="D6" s="15"/>
      <c r="F6" s="16">
        <v>300</v>
      </c>
      <c r="G6" s="17"/>
      <c r="H6" s="15"/>
    </row>
    <row r="7" spans="1:8">
      <c r="A7" t="s">
        <v>12</v>
      </c>
      <c r="B7" s="2"/>
      <c r="C7" s="2"/>
      <c r="D7" s="18">
        <v>30000</v>
      </c>
      <c r="F7" s="2"/>
      <c r="G7" s="2"/>
      <c r="H7" s="18">
        <v>35000</v>
      </c>
    </row>
    <row r="8" spans="1:8">
      <c r="B8" s="2"/>
      <c r="C8" s="2"/>
      <c r="D8" s="2"/>
      <c r="E8" s="2"/>
      <c r="F8" s="2"/>
    </row>
  </sheetData>
  <mergeCells count="4">
    <mergeCell ref="B2:C2"/>
    <mergeCell ref="B1:D1"/>
    <mergeCell ref="F1:H1"/>
    <mergeCell ref="F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Normal="100" workbookViewId="0">
      <selection activeCell="Q27" sqref="Q27"/>
    </sheetView>
  </sheetViews>
  <sheetFormatPr defaultRowHeight="15"/>
  <cols>
    <col min="6" max="6" width="8.28515625" customWidth="1"/>
  </cols>
  <sheetData>
    <row r="1" spans="1:11">
      <c r="A1" t="s">
        <v>4</v>
      </c>
      <c r="B1" t="s">
        <v>21</v>
      </c>
      <c r="C1" t="s">
        <v>22</v>
      </c>
    </row>
    <row r="2" spans="1:11">
      <c r="A2">
        <v>0</v>
      </c>
      <c r="B2" s="1">
        <f>3500*$A2-30000-2000*$A2</f>
        <v>-30000</v>
      </c>
      <c r="C2" s="1">
        <f>3000*$A2-35000-1900*$A2</f>
        <v>-35000</v>
      </c>
      <c r="D2" s="1"/>
      <c r="E2" s="1"/>
      <c r="F2" s="1"/>
      <c r="G2" s="1"/>
      <c r="H2" s="1"/>
      <c r="I2" s="1"/>
      <c r="J2" s="1"/>
      <c r="K2" s="1"/>
    </row>
    <row r="3" spans="1:11">
      <c r="A3">
        <v>5</v>
      </c>
      <c r="B3" s="1">
        <f t="shared" ref="B3:B17" si="0">3500*A3-30000-2000*A3</f>
        <v>-22500</v>
      </c>
      <c r="C3" s="1">
        <f t="shared" ref="C3:C17" si="1">3000*$A3-35000-1900*$A3</f>
        <v>-29500</v>
      </c>
      <c r="D3" s="1"/>
      <c r="E3" s="1"/>
      <c r="F3" s="1"/>
      <c r="G3" s="1"/>
      <c r="H3" s="1"/>
      <c r="I3" s="1"/>
      <c r="J3" s="1"/>
      <c r="K3" s="1"/>
    </row>
    <row r="4" spans="1:11">
      <c r="A4">
        <v>10</v>
      </c>
      <c r="B4" s="1">
        <f t="shared" si="0"/>
        <v>-15000</v>
      </c>
      <c r="C4" s="1">
        <f t="shared" si="1"/>
        <v>-24000</v>
      </c>
      <c r="D4" s="1"/>
      <c r="E4" s="1"/>
      <c r="F4" s="1"/>
      <c r="G4" s="1"/>
      <c r="H4" s="1"/>
      <c r="I4" s="1"/>
      <c r="J4" s="1"/>
      <c r="K4" s="1"/>
    </row>
    <row r="5" spans="1:11">
      <c r="A5">
        <v>15</v>
      </c>
      <c r="B5" s="1">
        <f t="shared" si="0"/>
        <v>-7500</v>
      </c>
      <c r="C5" s="1">
        <f t="shared" si="1"/>
        <v>-18500</v>
      </c>
      <c r="D5" s="1"/>
      <c r="E5" s="1"/>
      <c r="F5" s="1"/>
      <c r="G5" s="1"/>
      <c r="H5" s="1"/>
      <c r="I5" s="1"/>
      <c r="J5" s="1"/>
      <c r="K5" s="1"/>
    </row>
    <row r="6" spans="1:11">
      <c r="A6">
        <v>20</v>
      </c>
      <c r="B6" s="1">
        <f t="shared" si="0"/>
        <v>0</v>
      </c>
      <c r="C6" s="1">
        <f t="shared" si="1"/>
        <v>-13000</v>
      </c>
      <c r="D6" s="1"/>
      <c r="E6" s="1"/>
      <c r="F6" s="1"/>
      <c r="G6" s="1"/>
      <c r="H6" s="1"/>
      <c r="I6" s="1"/>
      <c r="J6" s="1"/>
      <c r="K6" s="1"/>
    </row>
    <row r="7" spans="1:11">
      <c r="A7">
        <v>25</v>
      </c>
      <c r="B7" s="1">
        <f t="shared" si="0"/>
        <v>7500</v>
      </c>
      <c r="C7" s="1">
        <f t="shared" si="1"/>
        <v>-7500</v>
      </c>
      <c r="D7" s="1"/>
      <c r="E7" s="1"/>
      <c r="F7" s="1"/>
      <c r="G7" s="1"/>
      <c r="H7" s="1"/>
      <c r="I7" s="1"/>
      <c r="J7" s="1"/>
      <c r="K7" s="1"/>
    </row>
    <row r="8" spans="1:11">
      <c r="A8">
        <v>30</v>
      </c>
      <c r="B8" s="1">
        <f t="shared" si="0"/>
        <v>15000</v>
      </c>
      <c r="C8" s="1">
        <f t="shared" si="1"/>
        <v>-2000</v>
      </c>
      <c r="D8" s="1"/>
      <c r="E8" s="1"/>
      <c r="F8" s="1"/>
      <c r="G8" s="1"/>
      <c r="H8" s="1"/>
      <c r="I8" s="1"/>
      <c r="J8" s="1"/>
      <c r="K8" s="1"/>
    </row>
    <row r="9" spans="1:11">
      <c r="A9">
        <v>35</v>
      </c>
      <c r="B9" s="1">
        <f t="shared" si="0"/>
        <v>22500</v>
      </c>
      <c r="C9" s="1">
        <f t="shared" si="1"/>
        <v>3500</v>
      </c>
      <c r="D9" s="1"/>
      <c r="E9" s="1"/>
      <c r="F9" s="1"/>
      <c r="G9" s="1"/>
      <c r="H9" s="1"/>
      <c r="I9" s="1"/>
      <c r="J9" s="1"/>
      <c r="K9" s="1"/>
    </row>
    <row r="10" spans="1:11">
      <c r="A10">
        <v>40</v>
      </c>
      <c r="B10" s="1">
        <f t="shared" si="0"/>
        <v>30000</v>
      </c>
      <c r="C10" s="1">
        <f t="shared" si="1"/>
        <v>9000</v>
      </c>
      <c r="D10" s="1"/>
      <c r="E10" s="1"/>
      <c r="F10" s="1"/>
      <c r="G10" s="1"/>
      <c r="H10" s="1"/>
      <c r="I10" s="1"/>
      <c r="J10" s="1"/>
      <c r="K10" s="1"/>
    </row>
    <row r="11" spans="1:11">
      <c r="A11">
        <v>45</v>
      </c>
      <c r="B11" s="1">
        <f t="shared" si="0"/>
        <v>37500</v>
      </c>
      <c r="C11" s="1">
        <f t="shared" si="1"/>
        <v>14500</v>
      </c>
      <c r="D11" s="1"/>
      <c r="E11" s="1"/>
      <c r="F11" s="1"/>
      <c r="G11" s="1"/>
      <c r="H11" s="1"/>
    </row>
    <row r="12" spans="1:11">
      <c r="A12">
        <v>50</v>
      </c>
      <c r="B12" s="1">
        <f t="shared" si="0"/>
        <v>45000</v>
      </c>
      <c r="C12" s="1">
        <f t="shared" si="1"/>
        <v>20000</v>
      </c>
      <c r="D12" s="1"/>
      <c r="E12" s="1"/>
      <c r="F12" s="1"/>
      <c r="G12" s="1"/>
      <c r="H12" s="1"/>
    </row>
    <row r="13" spans="1:11">
      <c r="A13">
        <v>55</v>
      </c>
      <c r="B13" s="1">
        <f t="shared" si="0"/>
        <v>52500</v>
      </c>
      <c r="C13" s="1">
        <f t="shared" si="1"/>
        <v>25500</v>
      </c>
    </row>
    <row r="14" spans="1:11">
      <c r="A14">
        <v>60</v>
      </c>
      <c r="B14" s="1">
        <f t="shared" si="0"/>
        <v>60000</v>
      </c>
      <c r="C14" s="1">
        <f t="shared" si="1"/>
        <v>31000</v>
      </c>
    </row>
    <row r="15" spans="1:11">
      <c r="A15">
        <v>65</v>
      </c>
      <c r="B15" s="1">
        <f t="shared" si="0"/>
        <v>67500</v>
      </c>
      <c r="C15" s="1">
        <f t="shared" si="1"/>
        <v>36500</v>
      </c>
    </row>
    <row r="16" spans="1:11">
      <c r="A16">
        <v>70</v>
      </c>
      <c r="B16" s="1">
        <f t="shared" si="0"/>
        <v>75000</v>
      </c>
      <c r="C16" s="1">
        <f t="shared" si="1"/>
        <v>42000</v>
      </c>
    </row>
    <row r="17" spans="1:3">
      <c r="A17">
        <v>75</v>
      </c>
      <c r="B17" s="1">
        <f t="shared" si="0"/>
        <v>82500</v>
      </c>
      <c r="C17" s="1">
        <f t="shared" si="1"/>
        <v>47500</v>
      </c>
    </row>
    <row r="20" spans="1:3">
      <c r="A20" t="s">
        <v>15</v>
      </c>
    </row>
    <row r="21" spans="1:3">
      <c r="B21" s="12">
        <f>1500/3500</f>
        <v>0.42857142857142855</v>
      </c>
      <c r="C21" s="12">
        <f>1100/3000</f>
        <v>0.36666666666666664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Normal="100" workbookViewId="0">
      <selection activeCell="R20" sqref="R20"/>
    </sheetView>
  </sheetViews>
  <sheetFormatPr defaultRowHeight="15"/>
  <sheetData>
    <row r="1" spans="1:6">
      <c r="A1" t="s">
        <v>4</v>
      </c>
      <c r="B1" t="s">
        <v>3</v>
      </c>
      <c r="C1" t="s">
        <v>5</v>
      </c>
      <c r="D1" t="s">
        <v>2</v>
      </c>
    </row>
    <row r="2" spans="1:6">
      <c r="A2">
        <v>0</v>
      </c>
      <c r="B2" s="1">
        <v>20000</v>
      </c>
      <c r="C2" s="1">
        <f>B2+1000*A2^1.5</f>
        <v>20000</v>
      </c>
      <c r="D2" s="1">
        <f>10000*A2^0.8</f>
        <v>0</v>
      </c>
      <c r="E2" s="1"/>
      <c r="F2" s="1"/>
    </row>
    <row r="3" spans="1:6">
      <c r="A3">
        <v>1</v>
      </c>
      <c r="B3" s="1">
        <f t="shared" ref="B3:B38" si="0">B2</f>
        <v>20000</v>
      </c>
      <c r="C3" s="1">
        <f t="shared" ref="C3:C26" si="1">B3+1000*A3^1.5</f>
        <v>21000</v>
      </c>
      <c r="D3" s="1">
        <f t="shared" ref="D3:D26" si="2">10000*A3^0.8</f>
        <v>10000</v>
      </c>
      <c r="E3" s="1"/>
      <c r="F3" s="1"/>
    </row>
    <row r="4" spans="1:6">
      <c r="A4">
        <v>2</v>
      </c>
      <c r="B4" s="1">
        <f t="shared" si="0"/>
        <v>20000</v>
      </c>
      <c r="C4" s="1">
        <f t="shared" si="1"/>
        <v>22828.427124746191</v>
      </c>
      <c r="D4" s="1">
        <f t="shared" si="2"/>
        <v>17411.011265922483</v>
      </c>
      <c r="E4" s="1"/>
      <c r="F4" s="1"/>
    </row>
    <row r="5" spans="1:6">
      <c r="A5">
        <v>3</v>
      </c>
      <c r="B5" s="1">
        <f t="shared" si="0"/>
        <v>20000</v>
      </c>
      <c r="C5" s="1">
        <f t="shared" si="1"/>
        <v>25196.152422706633</v>
      </c>
      <c r="D5" s="1">
        <f t="shared" si="2"/>
        <v>24082.246852806922</v>
      </c>
      <c r="E5" s="1"/>
      <c r="F5" s="1"/>
    </row>
    <row r="6" spans="1:6">
      <c r="A6">
        <v>4</v>
      </c>
      <c r="B6" s="1">
        <f t="shared" si="0"/>
        <v>20000</v>
      </c>
      <c r="C6" s="1">
        <f t="shared" si="1"/>
        <v>28000</v>
      </c>
      <c r="D6" s="1">
        <f t="shared" si="2"/>
        <v>30314.331330207959</v>
      </c>
      <c r="E6" s="1"/>
      <c r="F6" s="1"/>
    </row>
    <row r="7" spans="1:6">
      <c r="A7">
        <v>5</v>
      </c>
      <c r="B7" s="1">
        <f t="shared" si="0"/>
        <v>20000</v>
      </c>
      <c r="C7" s="1">
        <f t="shared" si="1"/>
        <v>31180.339887498943</v>
      </c>
      <c r="D7" s="1">
        <f t="shared" si="2"/>
        <v>36238.983183884782</v>
      </c>
      <c r="E7" s="1"/>
      <c r="F7" s="1"/>
    </row>
    <row r="8" spans="1:6">
      <c r="A8">
        <v>6</v>
      </c>
      <c r="B8" s="1">
        <f t="shared" si="0"/>
        <v>20000</v>
      </c>
      <c r="C8" s="1">
        <f t="shared" si="1"/>
        <v>34696.93845669907</v>
      </c>
      <c r="D8" s="1">
        <f t="shared" si="2"/>
        <v>41929.627126294763</v>
      </c>
      <c r="E8" s="1"/>
      <c r="F8" s="1"/>
    </row>
    <row r="9" spans="1:6">
      <c r="A9">
        <v>7</v>
      </c>
      <c r="B9" s="1">
        <f t="shared" si="0"/>
        <v>20000</v>
      </c>
      <c r="C9" s="1">
        <f t="shared" si="1"/>
        <v>38520.259177452128</v>
      </c>
      <c r="D9" s="1">
        <f t="shared" si="2"/>
        <v>47432.76393803367</v>
      </c>
      <c r="E9" s="1"/>
      <c r="F9" s="1"/>
    </row>
    <row r="10" spans="1:6">
      <c r="A10">
        <v>8</v>
      </c>
      <c r="B10" s="1">
        <f t="shared" si="0"/>
        <v>20000</v>
      </c>
      <c r="C10" s="1">
        <f t="shared" si="1"/>
        <v>42627.416997969507</v>
      </c>
      <c r="D10" s="1">
        <f t="shared" si="2"/>
        <v>52780.316430915766</v>
      </c>
      <c r="E10" s="1"/>
      <c r="F10" s="1"/>
    </row>
    <row r="11" spans="1:6">
      <c r="A11">
        <v>9</v>
      </c>
      <c r="B11" s="1">
        <f t="shared" si="0"/>
        <v>20000</v>
      </c>
      <c r="C11" s="1">
        <f t="shared" si="1"/>
        <v>47000</v>
      </c>
      <c r="D11" s="1">
        <f t="shared" si="2"/>
        <v>57995.4613479529</v>
      </c>
    </row>
    <row r="12" spans="1:6">
      <c r="A12">
        <v>10</v>
      </c>
      <c r="B12" s="1">
        <f t="shared" si="0"/>
        <v>20000</v>
      </c>
      <c r="C12" s="1">
        <f t="shared" si="1"/>
        <v>51622.7766016838</v>
      </c>
      <c r="D12" s="1">
        <f t="shared" si="2"/>
        <v>63095.734448019342</v>
      </c>
    </row>
    <row r="13" spans="1:6">
      <c r="A13">
        <v>11</v>
      </c>
      <c r="B13" s="1">
        <f t="shared" si="0"/>
        <v>20000</v>
      </c>
      <c r="C13" s="1">
        <f t="shared" si="1"/>
        <v>56482.872693909405</v>
      </c>
      <c r="D13" s="1">
        <f t="shared" si="2"/>
        <v>68094.831275223027</v>
      </c>
    </row>
    <row r="14" spans="1:6">
      <c r="A14">
        <v>12</v>
      </c>
      <c r="B14" s="1">
        <f t="shared" si="0"/>
        <v>20000</v>
      </c>
      <c r="C14" s="1">
        <f t="shared" si="1"/>
        <v>61569.219381653071</v>
      </c>
      <c r="D14" s="1">
        <f t="shared" si="2"/>
        <v>73003.7210271847</v>
      </c>
    </row>
    <row r="15" spans="1:6">
      <c r="A15">
        <v>13</v>
      </c>
      <c r="B15" s="1">
        <f t="shared" si="0"/>
        <v>20000</v>
      </c>
      <c r="C15" s="1">
        <f t="shared" si="1"/>
        <v>66872.166581031866</v>
      </c>
      <c r="D15" s="1">
        <f t="shared" si="2"/>
        <v>77831.371220394707</v>
      </c>
    </row>
    <row r="16" spans="1:6">
      <c r="A16">
        <v>14</v>
      </c>
      <c r="B16" s="1">
        <f t="shared" si="0"/>
        <v>20000</v>
      </c>
      <c r="C16" s="1">
        <f t="shared" si="1"/>
        <v>72383.203414835152</v>
      </c>
      <c r="D16" s="1">
        <f t="shared" si="2"/>
        <v>82585.238729894583</v>
      </c>
    </row>
    <row r="17" spans="1:4">
      <c r="A17">
        <v>15</v>
      </c>
      <c r="B17" s="1">
        <f t="shared" si="0"/>
        <v>20000</v>
      </c>
      <c r="C17" s="1">
        <f t="shared" si="1"/>
        <v>78094.750193111249</v>
      </c>
      <c r="D17" s="1">
        <f t="shared" si="2"/>
        <v>87271.61387290321</v>
      </c>
    </row>
    <row r="18" spans="1:4">
      <c r="A18">
        <v>16</v>
      </c>
      <c r="B18" s="1">
        <f t="shared" si="0"/>
        <v>20000</v>
      </c>
      <c r="C18" s="1">
        <f t="shared" si="1"/>
        <v>83999.999999999971</v>
      </c>
      <c r="D18" s="1">
        <f t="shared" si="2"/>
        <v>91895.868399762796</v>
      </c>
    </row>
    <row r="19" spans="1:4">
      <c r="A19">
        <v>17</v>
      </c>
      <c r="B19" s="1">
        <f t="shared" si="0"/>
        <v>20000</v>
      </c>
      <c r="C19" s="1">
        <f t="shared" si="1"/>
        <v>90092.795635500268</v>
      </c>
      <c r="D19" s="1">
        <f t="shared" si="2"/>
        <v>96462.638564168636</v>
      </c>
    </row>
    <row r="20" spans="1:4">
      <c r="A20">
        <v>18</v>
      </c>
      <c r="B20" s="1">
        <f t="shared" si="0"/>
        <v>20000</v>
      </c>
      <c r="C20" s="1">
        <f t="shared" si="1"/>
        <v>96367.532368147076</v>
      </c>
      <c r="D20" s="1">
        <f t="shared" si="2"/>
        <v>100975.96309015795</v>
      </c>
    </row>
    <row r="21" spans="1:4">
      <c r="A21">
        <v>19</v>
      </c>
      <c r="B21" s="1">
        <f t="shared" si="0"/>
        <v>20000</v>
      </c>
      <c r="C21" s="1">
        <f t="shared" si="1"/>
        <v>102819.07992727277</v>
      </c>
      <c r="D21" s="1">
        <f t="shared" si="2"/>
        <v>105439.38903738731</v>
      </c>
    </row>
    <row r="22" spans="1:4">
      <c r="A22">
        <v>20</v>
      </c>
      <c r="B22" s="1">
        <f t="shared" si="0"/>
        <v>20000</v>
      </c>
      <c r="C22" s="1">
        <f t="shared" si="1"/>
        <v>109442.71909999159</v>
      </c>
      <c r="D22" s="1">
        <f t="shared" si="2"/>
        <v>109856.05433061178</v>
      </c>
    </row>
    <row r="23" spans="1:4">
      <c r="A23">
        <v>21</v>
      </c>
      <c r="B23" s="1">
        <f t="shared" si="0"/>
        <v>20000</v>
      </c>
      <c r="C23" s="1">
        <f t="shared" si="1"/>
        <v>116234.08959407268</v>
      </c>
      <c r="D23" s="1">
        <f t="shared" si="2"/>
        <v>114228.7530066645</v>
      </c>
    </row>
    <row r="24" spans="1:4">
      <c r="A24">
        <v>22</v>
      </c>
      <c r="B24" s="1">
        <f t="shared" si="0"/>
        <v>20000</v>
      </c>
      <c r="C24" s="1">
        <f t="shared" si="1"/>
        <v>123189.14671611549</v>
      </c>
      <c r="D24" s="1">
        <f t="shared" si="2"/>
        <v>118559.9874483999</v>
      </c>
    </row>
    <row r="25" spans="1:4">
      <c r="A25">
        <v>23</v>
      </c>
      <c r="B25" s="1">
        <f t="shared" si="0"/>
        <v>20000</v>
      </c>
      <c r="C25" s="1">
        <f t="shared" si="1"/>
        <v>130304.12503619255</v>
      </c>
      <c r="D25" s="1">
        <f t="shared" si="2"/>
        <v>122852.01067417038</v>
      </c>
    </row>
    <row r="26" spans="1:4">
      <c r="A26">
        <v>24</v>
      </c>
      <c r="B26" s="1">
        <f t="shared" si="0"/>
        <v>20000</v>
      </c>
      <c r="C26" s="1">
        <f t="shared" si="1"/>
        <v>137575.50765359259</v>
      </c>
      <c r="D26" s="1">
        <f t="shared" si="2"/>
        <v>127106.86092585752</v>
      </c>
    </row>
    <row r="27" spans="1:4">
      <c r="A27">
        <v>25</v>
      </c>
      <c r="B27" s="1">
        <f t="shared" si="0"/>
        <v>20000</v>
      </c>
    </row>
    <row r="28" spans="1:4">
      <c r="A28">
        <v>26</v>
      </c>
      <c r="B28" s="1">
        <f t="shared" si="0"/>
        <v>20000</v>
      </c>
    </row>
    <row r="29" spans="1:4">
      <c r="A29">
        <v>27</v>
      </c>
      <c r="B29" s="1">
        <f t="shared" si="0"/>
        <v>20000</v>
      </c>
    </row>
    <row r="30" spans="1:4">
      <c r="A30">
        <v>28</v>
      </c>
      <c r="B30" s="1">
        <f t="shared" si="0"/>
        <v>20000</v>
      </c>
    </row>
    <row r="31" spans="1:4">
      <c r="A31">
        <v>29</v>
      </c>
      <c r="B31" s="1">
        <f t="shared" si="0"/>
        <v>20000</v>
      </c>
    </row>
    <row r="32" spans="1:4">
      <c r="A32">
        <v>30</v>
      </c>
      <c r="B32" s="1">
        <f t="shared" si="0"/>
        <v>20000</v>
      </c>
    </row>
    <row r="33" spans="1:2">
      <c r="A33">
        <v>31</v>
      </c>
      <c r="B33" s="1">
        <f t="shared" si="0"/>
        <v>20000</v>
      </c>
    </row>
    <row r="34" spans="1:2">
      <c r="A34">
        <v>32</v>
      </c>
      <c r="B34" s="1">
        <f t="shared" si="0"/>
        <v>20000</v>
      </c>
    </row>
    <row r="35" spans="1:2">
      <c r="A35">
        <v>33</v>
      </c>
      <c r="B35" s="1">
        <f t="shared" si="0"/>
        <v>20000</v>
      </c>
    </row>
    <row r="36" spans="1:2">
      <c r="A36">
        <v>34</v>
      </c>
      <c r="B36" s="1">
        <f t="shared" si="0"/>
        <v>20000</v>
      </c>
    </row>
    <row r="37" spans="1:2">
      <c r="A37">
        <v>35</v>
      </c>
      <c r="B37" s="1">
        <f t="shared" si="0"/>
        <v>20000</v>
      </c>
    </row>
    <row r="38" spans="1:2">
      <c r="A38">
        <v>36</v>
      </c>
      <c r="B38" s="1">
        <f t="shared" si="0"/>
        <v>20000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упр.1</vt:lpstr>
      <vt:lpstr>2</vt:lpstr>
      <vt:lpstr>3</vt:lpstr>
      <vt:lpstr>упр.2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2011-06-19T18:31:14Z</dcterms:created>
  <dcterms:modified xsi:type="dcterms:W3CDTF">2012-12-21T08:34:01Z</dcterms:modified>
</cp:coreProperties>
</file>