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3820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Винстон\18\"/>
    </mc:Choice>
  </mc:AlternateContent>
  <bookViews>
    <workbookView xWindow="360" yWindow="120" windowWidth="11340" windowHeight="5520"/>
  </bookViews>
  <sheets>
    <sheet name="Рис. 1" sheetId="15" r:id="rId1"/>
    <sheet name="Рис. 2" sheetId="1" r:id="rId2"/>
    <sheet name="Рис. 7" sheetId="16" r:id="rId3"/>
    <sheet name="Рис. 8" sheetId="17" r:id="rId4"/>
  </sheets>
  <definedNames>
    <definedName name="Продажи_год1">'Рис. 2'!$B$2</definedName>
    <definedName name="Процентная_ставка">'Рис. 2'!$B$6</definedName>
    <definedName name="Рост_продаж">'Рис. 2'!$B$3</definedName>
    <definedName name="Рост_себестоимости">'Рис. 2'!$B$7</definedName>
    <definedName name="Рост_цены">'Рис. 2'!$B$8</definedName>
    <definedName name="Себестоимость_год1">'Рис. 2'!$B$5</definedName>
    <definedName name="Ставка_налога">'Рис. 2'!$B$1</definedName>
    <definedName name="Цена_год1">'Рис. 2'!$B$4</definedName>
  </definedNames>
  <calcPr calcId="152511"/>
  <pivotCaches>
    <pivotCache cacheId="11" r:id="rId5"/>
  </pivotCaches>
</workbook>
</file>

<file path=xl/calcChain.xml><?xml version="1.0" encoding="utf-8"?>
<calcChain xmlns="http://schemas.openxmlformats.org/spreadsheetml/2006/main">
  <c r="B12" i="1" l="1"/>
  <c r="B11" i="1"/>
  <c r="C11" i="1" s="1"/>
  <c r="D11" i="1" s="1"/>
  <c r="E11" i="1" s="1"/>
  <c r="F11" i="1" s="1"/>
  <c r="B13" i="1"/>
  <c r="B14" i="1" l="1"/>
  <c r="B15" i="1"/>
  <c r="C12" i="1"/>
  <c r="D12" i="1" s="1"/>
  <c r="D14" i="1" s="1"/>
  <c r="C13" i="1"/>
  <c r="D13" i="1" s="1"/>
  <c r="E13" i="1" s="1"/>
  <c r="F13" i="1" s="1"/>
  <c r="F15" i="1" s="1"/>
  <c r="C14" i="1" l="1"/>
  <c r="B16" i="1"/>
  <c r="B17" i="1" s="1"/>
  <c r="B18" i="1" s="1"/>
  <c r="E12" i="1"/>
  <c r="F12" i="1" s="1"/>
  <c r="F14" i="1" s="1"/>
  <c r="F16" i="1" s="1"/>
  <c r="F17" i="1" s="1"/>
  <c r="D15" i="1"/>
  <c r="D16" i="1" s="1"/>
  <c r="D17" i="1" s="1"/>
  <c r="D18" i="1" s="1"/>
  <c r="E15" i="1"/>
  <c r="C15" i="1"/>
  <c r="C16" i="1" l="1"/>
  <c r="C17" i="1" s="1"/>
  <c r="C18" i="1" s="1"/>
  <c r="E14" i="1"/>
  <c r="E16" i="1" s="1"/>
  <c r="E17" i="1" s="1"/>
  <c r="E18" i="1" s="1"/>
  <c r="F18" i="1"/>
  <c r="B20" i="1" l="1"/>
</calcChain>
</file>

<file path=xl/sharedStrings.xml><?xml version="1.0" encoding="utf-8"?>
<sst xmlns="http://schemas.openxmlformats.org/spreadsheetml/2006/main" count="58" uniqueCount="44">
  <si>
    <t>Рост_продаж</t>
  </si>
  <si>
    <t>Ставка_налога</t>
  </si>
  <si>
    <t>Цена_год1</t>
  </si>
  <si>
    <t>Продажи_год1</t>
  </si>
  <si>
    <t>Себестоимость_год1</t>
  </si>
  <si>
    <t>Процентная_ставка</t>
  </si>
  <si>
    <t>Рост_себестоимости</t>
  </si>
  <si>
    <t>Рост_цены</t>
  </si>
  <si>
    <t>Год</t>
  </si>
  <si>
    <t>Продано единиц</t>
  </si>
  <si>
    <t>Ценя единицы</t>
  </si>
  <si>
    <t>Себестоимость единицы</t>
  </si>
  <si>
    <t>Выручка</t>
  </si>
  <si>
    <t>Затраты</t>
  </si>
  <si>
    <t>Прибыль до уплаты налогов</t>
  </si>
  <si>
    <t>Налоги</t>
  </si>
  <si>
    <t>Прибыль после уплаты налогов</t>
  </si>
  <si>
    <t>Чистая приведенная стоимость</t>
  </si>
  <si>
    <t>Рост годового объема продаж, %</t>
  </si>
  <si>
    <t>Наиболее благоприятный вариант</t>
  </si>
  <si>
    <t>Наиболее вероятный вариант</t>
  </si>
  <si>
    <t>Наименее благоприятный вариант</t>
  </si>
  <si>
    <t>Объем продаж год1, долл.</t>
  </si>
  <si>
    <t>Цена продаж год1, долл.</t>
  </si>
  <si>
    <t>$B$18</t>
  </si>
  <si>
    <t>$C$18</t>
  </si>
  <si>
    <t>$D$18</t>
  </si>
  <si>
    <t>$E$18</t>
  </si>
  <si>
    <t>$F$18</t>
  </si>
  <si>
    <t>$B$20</t>
  </si>
  <si>
    <t>Наиболее благоприятный</t>
  </si>
  <si>
    <t>Автор: Сергей Багузин , 02.01.2018</t>
  </si>
  <si>
    <t>Наиболее вероятный</t>
  </si>
  <si>
    <t>Наименее благоприятный</t>
  </si>
  <si>
    <t>Структура сценария</t>
  </si>
  <si>
    <t>Изменяемые:</t>
  </si>
  <si>
    <t>Текущие значения:</t>
  </si>
  <si>
    <t>Результат:</t>
  </si>
  <si>
    <t xml:space="preserve">Примечания: столбец ''Текущие значения'' представляет значения изменяемых ячеек в </t>
  </si>
  <si>
    <t>момент создания Итогового отчета по Сценарию. Изменяемые ячейки для каждого</t>
  </si>
  <si>
    <t>сценария выделены серым цветом.</t>
  </si>
  <si>
    <t>Названия строк</t>
  </si>
  <si>
    <t>$B$2:$B$4 на</t>
  </si>
  <si>
    <t>(Все)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</si>
</sst>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_(&quot;$&quot;* #,##0.00_);_(&quot;$&quot;* \(#,##0.00\);_(&quot;$&quot;* &quot;-&quot;??_);_(@_)"/>
    <numFmt numFmtId="166" formatCode="[$$-409]#,##0.00"/>
    <numFmt numFmtId="171" formatCode="0.0"/>
    <numFmt numFmtId="173" formatCode="[$$-409]#,##0"/>
    <numFmt numFmtId="174" formatCode="[$$-409]#,##0_ ;[Red]\-[$$-409]#,##0\ "/>
    <numFmt numFmtId="175" formatCode="#,##0_ ;[Red]\-#,##0\ 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sz val="9"/>
      <color indexed="9"/>
      <name val="Arial"/>
      <family val="2"/>
      <charset val="204"/>
    </font>
    <font>
      <sz val="8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indexed="22"/>
        <bgColor indexed="7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29" borderId="5" applyNumberFormat="0" applyAlignment="0" applyProtection="0"/>
    <xf numFmtId="0" fontId="8" fillId="30" borderId="6" applyNumberFormat="0" applyAlignment="0" applyProtection="0"/>
    <xf numFmtId="165" fontId="1" fillId="0" borderId="0" applyFont="0" applyFill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10" fillId="34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35" borderId="5" applyNumberFormat="0" applyAlignment="0" applyProtection="0"/>
    <xf numFmtId="0" fontId="15" fillId="0" borderId="10" applyNumberFormat="0" applyFill="0" applyAlignment="0" applyProtection="0"/>
    <xf numFmtId="0" fontId="16" fillId="36" borderId="0" applyNumberFormat="0" applyBorder="0" applyAlignment="0" applyProtection="0"/>
    <xf numFmtId="0" fontId="3" fillId="37" borderId="11" applyNumberFormat="0" applyFont="0" applyAlignment="0" applyProtection="0"/>
    <xf numFmtId="0" fontId="17" fillId="29" borderId="12" applyNumberFormat="0" applyAlignment="0" applyProtection="0"/>
    <xf numFmtId="0" fontId="18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0" fillId="0" borderId="0" xfId="0" applyFont="1"/>
    <xf numFmtId="3" fontId="20" fillId="0" borderId="0" xfId="0" applyNumberFormat="1" applyFont="1"/>
    <xf numFmtId="166" fontId="20" fillId="0" borderId="0" xfId="28" applyNumberFormat="1" applyFont="1"/>
    <xf numFmtId="166" fontId="20" fillId="0" borderId="0" xfId="0" applyNumberFormat="1" applyFont="1"/>
    <xf numFmtId="0" fontId="0" fillId="0" borderId="14" xfId="0" applyBorder="1"/>
    <xf numFmtId="0" fontId="21" fillId="0" borderId="14" xfId="0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 wrapText="1"/>
    </xf>
    <xf numFmtId="171" fontId="21" fillId="0" borderId="14" xfId="0" applyNumberFormat="1" applyFont="1" applyBorder="1" applyAlignment="1">
      <alignment vertical="center"/>
    </xf>
    <xf numFmtId="173" fontId="20" fillId="0" borderId="0" xfId="0" applyNumberFormat="1" applyFont="1"/>
    <xf numFmtId="3" fontId="0" fillId="0" borderId="0" xfId="0" applyNumberFormat="1" applyFill="1" applyBorder="1" applyAlignment="1"/>
    <xf numFmtId="166" fontId="0" fillId="0" borderId="0" xfId="0" applyNumberFormat="1" applyFill="1" applyBorder="1" applyAlignment="1"/>
    <xf numFmtId="0" fontId="22" fillId="2" borderId="3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left"/>
    </xf>
    <xf numFmtId="0" fontId="23" fillId="3" borderId="4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right"/>
    </xf>
    <xf numFmtId="3" fontId="0" fillId="38" borderId="0" xfId="0" applyNumberFormat="1" applyFill="1" applyBorder="1" applyAlignment="1"/>
    <xf numFmtId="0" fontId="0" fillId="38" borderId="0" xfId="0" applyFill="1" applyBorder="1" applyAlignment="1"/>
    <xf numFmtId="166" fontId="0" fillId="38" borderId="0" xfId="0" applyNumberFormat="1" applyFill="1" applyBorder="1" applyAlignment="1"/>
    <xf numFmtId="0" fontId="26" fillId="0" borderId="0" xfId="0" applyFont="1" applyFill="1" applyBorder="1" applyAlignment="1">
      <alignment vertical="top" wrapText="1"/>
    </xf>
    <xf numFmtId="0" fontId="25" fillId="2" borderId="3" xfId="0" applyFont="1" applyFill="1" applyBorder="1" applyAlignment="1">
      <alignment horizontal="center" vertical="center" wrapText="1"/>
    </xf>
    <xf numFmtId="174" fontId="0" fillId="0" borderId="0" xfId="0" applyNumberFormat="1" applyFill="1" applyBorder="1" applyAlignment="1"/>
    <xf numFmtId="174" fontId="0" fillId="0" borderId="4" xfId="0" applyNumberForma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175" fontId="0" fillId="0" borderId="0" xfId="0" applyNumberFormat="1"/>
    <xf numFmtId="0" fontId="0" fillId="0" borderId="0" xfId="0" applyAlignment="1">
      <alignment horizontal="center" vertical="center"/>
    </xf>
  </cellXfs>
  <cellStyles count="45">
    <cellStyle name="Accent1 - 20%" xfId="2"/>
    <cellStyle name="Accent1 - 40%" xfId="3"/>
    <cellStyle name="Accent1 - 60%" xfId="4"/>
    <cellStyle name="Accent2 - 20%" xfId="6"/>
    <cellStyle name="Accent2 - 40%" xfId="7"/>
    <cellStyle name="Accent2 - 60%" xfId="8"/>
    <cellStyle name="Accent3 - 20%" xfId="10"/>
    <cellStyle name="Accent3 - 40%" xfId="11"/>
    <cellStyle name="Accent3 - 60%" xfId="12"/>
    <cellStyle name="Accent4 - 20%" xfId="14"/>
    <cellStyle name="Accent4 - 40%" xfId="15"/>
    <cellStyle name="Accent4 - 60%" xfId="16"/>
    <cellStyle name="Accent5 - 20%" xfId="18"/>
    <cellStyle name="Accent5 - 40%" xfId="19"/>
    <cellStyle name="Accent5 - 60%" xfId="20"/>
    <cellStyle name="Accent6 - 20%" xfId="22"/>
    <cellStyle name="Accent6 - 40%" xfId="23"/>
    <cellStyle name="Accent6 - 60%" xfId="24"/>
    <cellStyle name="Emphasis 1" xfId="29"/>
    <cellStyle name="Emphasis 2" xfId="30"/>
    <cellStyle name="Emphasis 3" xfId="31"/>
    <cellStyle name="Sheet Title" xfId="42"/>
    <cellStyle name="Акцент1" xfId="1" builtinId="29" customBuiltin="1"/>
    <cellStyle name="Акцент2" xfId="5" builtinId="33" customBuiltin="1"/>
    <cellStyle name="Акцент3" xfId="9" builtinId="37" customBuiltin="1"/>
    <cellStyle name="Акцент4" xfId="13" builtinId="41" customBuiltin="1"/>
    <cellStyle name="Акцент5" xfId="17" builtinId="45" customBuiltin="1"/>
    <cellStyle name="Акцент6" xfId="21" builtinId="49" customBuiltin="1"/>
    <cellStyle name="Ввод " xfId="37" builtinId="20" customBuiltin="1"/>
    <cellStyle name="Вывод" xfId="41" builtinId="21" customBuiltin="1"/>
    <cellStyle name="Вычисление" xfId="26" builtinId="22" customBuiltin="1"/>
    <cellStyle name="Денежный" xfId="28" builtinId="4"/>
    <cellStyle name="Заголовок 1" xfId="33" builtinId="16" customBuiltin="1"/>
    <cellStyle name="Заголовок 2" xfId="34" builtinId="17" customBuiltin="1"/>
    <cellStyle name="Заголовок 3" xfId="35" builtinId="18" customBuiltin="1"/>
    <cellStyle name="Заголовок 4" xfId="36" builtinId="19" customBuiltin="1"/>
    <cellStyle name="Итог" xfId="43" builtinId="25" customBuiltin="1"/>
    <cellStyle name="Контрольная ячейка" xfId="27" builtinId="23" customBuiltin="1"/>
    <cellStyle name="Нейтральный" xfId="39" builtinId="28" customBuiltin="1"/>
    <cellStyle name="Обычный" xfId="0" builtinId="0"/>
    <cellStyle name="Плохой" xfId="25" builtinId="27" customBuiltin="1"/>
    <cellStyle name="Примечание" xfId="40" builtinId="10" customBuiltin="1"/>
    <cellStyle name="Связанная ячейка" xfId="38" builtinId="24" customBuiltin="1"/>
    <cellStyle name="Текст предупреждения" xfId="44" builtinId="11" customBuiltin="1"/>
    <cellStyle name="Хороший" xfId="32" builtinId="26" customBuiltin="1"/>
  </cellStyles>
  <dxfs count="5">
    <dxf>
      <alignment horizontal="center" readingOrder="0"/>
    </dxf>
    <dxf>
      <alignment vertical="center" readingOrder="0"/>
    </dxf>
    <dxf>
      <numFmt numFmtId="175" formatCode="#,##0_ ;[Red]\-#,##0\ "/>
    </dxf>
    <dxf>
      <numFmt numFmtId="175" formatCode="#,##0_ ;[Red]\-#,##0\ "/>
    </dxf>
    <dxf>
      <numFmt numFmtId="175" formatCode="#,##0_ ;[Red]\-#,##0\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Сергей Багузин" refreshedDate="43102.86014733796" createdVersion="5" refreshedVersion="5" minRefreshableVersion="3" recordCount="3">
  <cacheSource type="scenario"/>
  <cacheFields count="8">
    <cacheField name="$B$2:$B$4" numFmtId="0">
      <sharedItems containsNonDate="0" count="3">
        <s v="Наиболее благоприятный"/>
        <s v="Наиболее вероятный"/>
        <s v="Наименее благоприятный"/>
      </sharedItems>
    </cacheField>
    <cacheField name="$B$2:$B$4 на" numFmtId="0">
      <sharedItems containsNonDate="0" count="1">
        <s v="Сергей Багузин"/>
      </sharedItems>
    </cacheField>
    <cacheField name="рез $B$18" numFmtId="0">
      <sharedItems containsSemiMixedTypes="0" containsNonDate="0" containsString="0" containsNumber="1" containsInteger="1" minValue="-3000" maxValue="48000" count="3">
        <n v="48000"/>
        <n v="9000"/>
        <n v="-3000"/>
      </sharedItems>
    </cacheField>
    <cacheField name="рез $C$18" numFmtId="0">
      <sharedItems containsSemiMixedTypes="0" containsNonDate="0" containsString="0" containsNumber="1" minValue="-3519.0000000000023" maxValue="57600" count="3">
        <n v="57600"/>
        <n v="9404.9999999999909"/>
        <n v="-3519.0000000000023"/>
      </sharedItems>
    </cacheField>
    <cacheField name="рез $D$18" numFmtId="0">
      <sharedItems containsSemiMixedTypes="0" containsNonDate="0" containsString="0" containsNumber="1" minValue="-4090.3325999999984" maxValue="69016.320000000022" count="3">
        <n v="69016.320000000022"/>
        <n v="9741.1049999999923"/>
        <n v="-4090.3325999999984"/>
      </sharedItems>
    </cacheField>
    <cacheField name="рез $E$18" numFmtId="0">
      <sharedItems containsSemiMixedTypes="0" containsNonDate="0" containsString="0" containsNumber="1" minValue="-4718.4613140000001" maxValue="82560.798720000006" count="3">
        <n v="82560.798720000006"/>
        <n v="9980.1241649999938"/>
        <n v="-4718.4613140000001"/>
      </sharedItems>
    </cacheField>
    <cacheField name="рез $F$18" numFmtId="0">
      <sharedItems containsSemiMixedTypes="0" containsNonDate="0" containsString="0" containsNumber="1" minValue="-5408.1903308400015" maxValue="98588.497489920017" count="3">
        <n v="98588.497489920017"/>
        <n v="10087.167969944985"/>
        <n v="-5408.1903308400015"/>
      </sharedItems>
    </cacheField>
    <cacheField name="рез $B$20" numFmtId="0">
      <sharedItems containsSemiMixedTypes="0" containsNonDate="0" containsString="0" containsNumber="1" minValue="-13345.647280980524" maxValue="226892.66832071324" count="3">
        <n v="226892.66832071324"/>
        <n v="32063.826429235345"/>
        <n v="-13345.64728098052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1" applyNumberFormats="0" applyBorderFormats="0" applyFontFormats="0" applyPatternFormats="0" applyAlignmentFormats="0" applyWidthHeightFormats="1" dataCaption="Ячейки результата" updatedVersion="5" minRefreshableVersion="3" useAutoFormatting="1" rowGrandTotals="0" colGrandTotals="0" itemPrintTitles="1" createdVersion="5" indent="0" outline="1" outlineData="1" multipleFieldFilters="0" fieldListSortAscending="1">
  <location ref="A3:G6" firstHeaderRow="0" firstDataRow="1" firstDataCol="1" rowPageCount="1" colPageCount="1"/>
  <pivotFields count="8">
    <pivotField axis="axisRow" showAll="0" defaultSubtotal="0">
      <items count="3">
        <item x="0"/>
        <item x="1"/>
        <item x="2"/>
      </items>
    </pivotField>
    <pivotField axis="axisPage" showAll="0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3">
    <i>
      <x/>
    </i>
    <i>
      <x v="1"/>
    </i>
    <i>
      <x v="2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" hier="-1"/>
  </pageFields>
  <dataFields count="6">
    <dataField name="$B$18" fld="2" baseField="0" baseItem="0" numFmtId="3"/>
    <dataField name="$C$18" fld="3" baseField="0" baseItem="0" numFmtId="175"/>
    <dataField name="$D$18" fld="4" baseField="0" baseItem="0"/>
    <dataField name="$E$18" fld="5" baseField="0" baseItem="0"/>
    <dataField name="$F$18" fld="6" baseField="0" baseItem="0"/>
    <dataField name="$B$20" fld="7" baseField="0" baseItem="0"/>
  </dataFields>
  <formats count="5">
    <format dxfId="4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4"/>
          </reference>
          <reference field="0" count="1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zoomScale="90" zoomScaleNormal="90" workbookViewId="0">
      <selection activeCell="G14" sqref="G14"/>
    </sheetView>
  </sheetViews>
  <sheetFormatPr defaultRowHeight="12.75" x14ac:dyDescent="0.2"/>
  <cols>
    <col min="1" max="1" width="33.42578125" bestFit="1" customWidth="1"/>
    <col min="2" max="4" width="18.7109375" customWidth="1"/>
  </cols>
  <sheetData>
    <row r="1" spans="1:4" ht="30" x14ac:dyDescent="0.2">
      <c r="A1" s="7"/>
      <c r="B1" s="10" t="s">
        <v>22</v>
      </c>
      <c r="C1" s="10" t="s">
        <v>18</v>
      </c>
      <c r="D1" s="10" t="s">
        <v>23</v>
      </c>
    </row>
    <row r="2" spans="1:4" ht="15" x14ac:dyDescent="0.2">
      <c r="A2" s="8" t="s">
        <v>19</v>
      </c>
      <c r="B2" s="9">
        <v>20000</v>
      </c>
      <c r="C2" s="11">
        <v>20</v>
      </c>
      <c r="D2" s="11">
        <v>10</v>
      </c>
    </row>
    <row r="3" spans="1:4" ht="15" x14ac:dyDescent="0.2">
      <c r="A3" s="8" t="s">
        <v>20</v>
      </c>
      <c r="B3" s="9">
        <v>10000</v>
      </c>
      <c r="C3" s="11">
        <v>10</v>
      </c>
      <c r="D3" s="11">
        <v>7.5</v>
      </c>
    </row>
    <row r="4" spans="1:4" ht="15" x14ac:dyDescent="0.2">
      <c r="A4" s="8" t="s">
        <v>21</v>
      </c>
      <c r="B4" s="8">
        <v>5000</v>
      </c>
      <c r="C4" s="11">
        <v>2</v>
      </c>
      <c r="D4" s="11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90" zoomScaleNormal="90" workbookViewId="0">
      <selection activeCell="J18" sqref="J18"/>
    </sheetView>
  </sheetViews>
  <sheetFormatPr defaultRowHeight="15" x14ac:dyDescent="0.25"/>
  <cols>
    <col min="1" max="1" width="30.5703125" style="3" bestFit="1" customWidth="1"/>
    <col min="2" max="6" width="10.7109375" style="3" customWidth="1"/>
    <col min="7" max="16384" width="9.140625" style="3"/>
  </cols>
  <sheetData>
    <row r="1" spans="1:6" x14ac:dyDescent="0.25">
      <c r="A1" s="3" t="s">
        <v>1</v>
      </c>
      <c r="B1" s="3">
        <v>0.4</v>
      </c>
    </row>
    <row r="2" spans="1:6" x14ac:dyDescent="0.25">
      <c r="A2" s="3" t="s">
        <v>3</v>
      </c>
      <c r="B2" s="4">
        <v>12000</v>
      </c>
    </row>
    <row r="3" spans="1:6" x14ac:dyDescent="0.25">
      <c r="A3" s="3" t="s">
        <v>0</v>
      </c>
      <c r="B3" s="3">
        <v>0.05</v>
      </c>
    </row>
    <row r="4" spans="1:6" x14ac:dyDescent="0.25">
      <c r="A4" s="3" t="s">
        <v>2</v>
      </c>
      <c r="B4" s="6">
        <v>7.5</v>
      </c>
    </row>
    <row r="5" spans="1:6" x14ac:dyDescent="0.25">
      <c r="A5" s="3" t="s">
        <v>4</v>
      </c>
      <c r="B5" s="6">
        <v>6</v>
      </c>
    </row>
    <row r="6" spans="1:6" x14ac:dyDescent="0.25">
      <c r="A6" s="3" t="s">
        <v>5</v>
      </c>
      <c r="B6" s="3">
        <v>0.15</v>
      </c>
    </row>
    <row r="7" spans="1:6" x14ac:dyDescent="0.25">
      <c r="A7" s="3" t="s">
        <v>6</v>
      </c>
      <c r="B7" s="3">
        <v>0.05</v>
      </c>
    </row>
    <row r="8" spans="1:6" x14ac:dyDescent="0.25">
      <c r="A8" s="3" t="s">
        <v>7</v>
      </c>
      <c r="B8" s="3">
        <v>0.03</v>
      </c>
    </row>
    <row r="9" spans="1:6" ht="4.5" customHeight="1" x14ac:dyDescent="0.25"/>
    <row r="10" spans="1:6" x14ac:dyDescent="0.25">
      <c r="A10" s="3" t="s">
        <v>8</v>
      </c>
      <c r="B10" s="3">
        <v>1</v>
      </c>
      <c r="C10" s="3">
        <v>2</v>
      </c>
      <c r="D10" s="3">
        <v>3</v>
      </c>
      <c r="E10" s="3">
        <v>4</v>
      </c>
      <c r="F10" s="3">
        <v>5</v>
      </c>
    </row>
    <row r="11" spans="1:6" x14ac:dyDescent="0.25">
      <c r="A11" s="3" t="s">
        <v>9</v>
      </c>
      <c r="B11" s="4">
        <f>Продажи_год1</f>
        <v>12000</v>
      </c>
      <c r="C11" s="4">
        <f>ROUND(B11*(1+Рост_продаж),0)</f>
        <v>12600</v>
      </c>
      <c r="D11" s="4">
        <f>ROUND(C11*(1+Рост_продаж),0)</f>
        <v>13230</v>
      </c>
      <c r="E11" s="4">
        <f>ROUND(D11*(1+Рост_продаж),0)</f>
        <v>13892</v>
      </c>
      <c r="F11" s="4">
        <f>ROUND(E11*(1+Рост_продаж),0)</f>
        <v>14587</v>
      </c>
    </row>
    <row r="12" spans="1:6" x14ac:dyDescent="0.25">
      <c r="A12" s="3" t="s">
        <v>10</v>
      </c>
      <c r="B12" s="5">
        <f>Цена_год1</f>
        <v>7.5</v>
      </c>
      <c r="C12" s="5">
        <f>B12*(1+Рост_цены)</f>
        <v>7.7250000000000005</v>
      </c>
      <c r="D12" s="5">
        <f>C12*(1+Рост_цены)</f>
        <v>7.9567500000000004</v>
      </c>
      <c r="E12" s="5">
        <f>D12*(1+Рост_цены)</f>
        <v>8.1954525</v>
      </c>
      <c r="F12" s="5">
        <f>E12*(1+Рост_цены)</f>
        <v>8.4413160749999996</v>
      </c>
    </row>
    <row r="13" spans="1:6" x14ac:dyDescent="0.25">
      <c r="A13" s="3" t="s">
        <v>11</v>
      </c>
      <c r="B13" s="5">
        <f>Себестоимость_год1</f>
        <v>6</v>
      </c>
      <c r="C13" s="5">
        <f>B13*(1+Рост_себестоимости)</f>
        <v>6.3000000000000007</v>
      </c>
      <c r="D13" s="5">
        <f>C13*(1+Рост_себестоимости)</f>
        <v>6.6150000000000011</v>
      </c>
      <c r="E13" s="5">
        <f>D13*(1+Рост_себестоимости)</f>
        <v>6.9457500000000012</v>
      </c>
      <c r="F13" s="5">
        <f>E13*(1+Рост_себестоимости)</f>
        <v>7.2930375000000014</v>
      </c>
    </row>
    <row r="14" spans="1:6" x14ac:dyDescent="0.25">
      <c r="A14" s="3" t="s">
        <v>12</v>
      </c>
      <c r="B14" s="12">
        <f>B12*B11</f>
        <v>90000</v>
      </c>
      <c r="C14" s="12">
        <f>C12*C11</f>
        <v>97335</v>
      </c>
      <c r="D14" s="12">
        <f>D12*D11</f>
        <v>105267.80250000001</v>
      </c>
      <c r="E14" s="12">
        <f>E12*E11</f>
        <v>113851.22613</v>
      </c>
      <c r="F14" s="12">
        <f>F12*F11</f>
        <v>123133.47758602499</v>
      </c>
    </row>
    <row r="15" spans="1:6" x14ac:dyDescent="0.25">
      <c r="A15" s="3" t="s">
        <v>13</v>
      </c>
      <c r="B15" s="12">
        <f>B11*B13</f>
        <v>72000</v>
      </c>
      <c r="C15" s="12">
        <f>C11*C13</f>
        <v>79380.000000000015</v>
      </c>
      <c r="D15" s="12">
        <f>D11*D13</f>
        <v>87516.450000000012</v>
      </c>
      <c r="E15" s="12">
        <f>E11*E13</f>
        <v>96490.359000000011</v>
      </c>
      <c r="F15" s="12">
        <f>F11*F13</f>
        <v>106383.53801250002</v>
      </c>
    </row>
    <row r="16" spans="1:6" x14ac:dyDescent="0.25">
      <c r="A16" s="3" t="s">
        <v>14</v>
      </c>
      <c r="B16" s="12">
        <f>B14-B15</f>
        <v>18000</v>
      </c>
      <c r="C16" s="12">
        <f>C14-C15</f>
        <v>17954.999999999985</v>
      </c>
      <c r="D16" s="12">
        <f>D14-D15</f>
        <v>17751.352499999994</v>
      </c>
      <c r="E16" s="12">
        <f>E14-E15</f>
        <v>17360.867129999984</v>
      </c>
      <c r="F16" s="12">
        <f>F14-F15</f>
        <v>16749.939573524971</v>
      </c>
    </row>
    <row r="17" spans="1:6" x14ac:dyDescent="0.25">
      <c r="A17" s="3" t="s">
        <v>15</v>
      </c>
      <c r="B17" s="12">
        <f>Ставка_налога*B16</f>
        <v>7200</v>
      </c>
      <c r="C17" s="12">
        <f>Ставка_налога*C16</f>
        <v>7181.9999999999945</v>
      </c>
      <c r="D17" s="12">
        <f>Ставка_налога*D16</f>
        <v>7100.5409999999974</v>
      </c>
      <c r="E17" s="12">
        <f>Ставка_налога*E16</f>
        <v>6944.3468519999942</v>
      </c>
      <c r="F17" s="12">
        <f>Ставка_налога*F16</f>
        <v>6699.9758294099884</v>
      </c>
    </row>
    <row r="18" spans="1:6" x14ac:dyDescent="0.25">
      <c r="A18" s="3" t="s">
        <v>16</v>
      </c>
      <c r="B18" s="12">
        <f>B16-B17</f>
        <v>10800</v>
      </c>
      <c r="C18" s="12">
        <f>C16-C17</f>
        <v>10772.999999999991</v>
      </c>
      <c r="D18" s="12">
        <f>D16-D17</f>
        <v>10650.811499999996</v>
      </c>
      <c r="E18" s="12">
        <f>E16-E17</f>
        <v>10416.520277999989</v>
      </c>
      <c r="F18" s="12">
        <f>F16-F17</f>
        <v>10049.963744114983</v>
      </c>
    </row>
    <row r="20" spans="1:6" x14ac:dyDescent="0.25">
      <c r="A20" s="3" t="s">
        <v>17</v>
      </c>
      <c r="B20" s="12">
        <f>NPV(Процентная_ставка,B18:F18)</f>
        <v>35492.608966335058</v>
      </c>
    </row>
  </sheetData>
  <scenarios current="0" show="0" sqref="B18:F18 B20">
    <scenario name="Наиболее благоприятный" locked="1" count="3" user="Сергей Багузин" comment="Автор: Сергей Багузин , 02.01.2018">
      <inputCells r="B2" val="20000" numFmtId="3"/>
      <inputCells r="B3" val="0,2"/>
      <inputCells r="B4" val="10" numFmtId="166"/>
    </scenario>
    <scenario name="Наиболее вероятный" locked="1" count="3" user="Сергей Багузин" comment="Автор: Сергей Багузин , 02.01.2018">
      <inputCells r="B2" val="10000" numFmtId="3"/>
      <inputCells r="B3" val="0,1"/>
      <inputCells r="B4" val="7,5" numFmtId="166"/>
    </scenario>
    <scenario name="Наименее благоприятный" locked="1" count="3" user="Сергей Багузин" comment="Автор: Сергей Багузин , 02.01.2018">
      <inputCells r="B2" val="5000" numFmtId="3"/>
      <inputCells r="B3" val="0,02"/>
      <inputCells r="B4" val="5" numFmtId="166"/>
    </scenario>
  </scenario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G18"/>
  <sheetViews>
    <sheetView showGridLines="0" zoomScale="90" zoomScaleNormal="90" workbookViewId="0">
      <selection activeCell="L29" sqref="L29"/>
    </sheetView>
  </sheetViews>
  <sheetFormatPr defaultRowHeight="12.75" outlineLevelRow="1" outlineLevelCol="1" x14ac:dyDescent="0.2"/>
  <cols>
    <col min="1" max="1" width="1.28515625" customWidth="1"/>
    <col min="3" max="3" width="14.5703125" bestFit="1" customWidth="1"/>
    <col min="4" max="7" width="13.7109375" customWidth="1" outlineLevel="1"/>
  </cols>
  <sheetData>
    <row r="1" spans="2:7" ht="3.75" customHeight="1" thickBot="1" x14ac:dyDescent="0.25"/>
    <row r="2" spans="2:7" ht="15" x14ac:dyDescent="0.25">
      <c r="B2" s="16" t="s">
        <v>34</v>
      </c>
      <c r="C2" s="16"/>
      <c r="D2" s="20"/>
      <c r="E2" s="20"/>
      <c r="F2" s="20"/>
      <c r="G2" s="20"/>
    </row>
    <row r="3" spans="2:7" ht="24" collapsed="1" x14ac:dyDescent="0.25">
      <c r="B3" s="15"/>
      <c r="C3" s="15"/>
      <c r="D3" s="25" t="s">
        <v>36</v>
      </c>
      <c r="E3" s="25" t="s">
        <v>30</v>
      </c>
      <c r="F3" s="25" t="s">
        <v>32</v>
      </c>
      <c r="G3" s="25" t="s">
        <v>33</v>
      </c>
    </row>
    <row r="4" spans="2:7" ht="33.75" hidden="1" outlineLevel="1" x14ac:dyDescent="0.2">
      <c r="B4" s="17"/>
      <c r="C4" s="17"/>
      <c r="D4" s="1"/>
      <c r="E4" s="24" t="s">
        <v>31</v>
      </c>
      <c r="F4" s="24" t="s">
        <v>31</v>
      </c>
      <c r="G4" s="24" t="s">
        <v>31</v>
      </c>
    </row>
    <row r="5" spans="2:7" x14ac:dyDescent="0.2">
      <c r="B5" s="18" t="s">
        <v>35</v>
      </c>
      <c r="C5" s="18"/>
      <c r="D5" s="2"/>
      <c r="E5" s="2"/>
      <c r="F5" s="2"/>
      <c r="G5" s="2"/>
    </row>
    <row r="6" spans="2:7" outlineLevel="1" x14ac:dyDescent="0.2">
      <c r="B6" s="17"/>
      <c r="C6" s="17" t="s">
        <v>3</v>
      </c>
      <c r="D6" s="13">
        <v>12000</v>
      </c>
      <c r="E6" s="21">
        <v>20000</v>
      </c>
      <c r="F6" s="21">
        <v>10000</v>
      </c>
      <c r="G6" s="21">
        <v>5000</v>
      </c>
    </row>
    <row r="7" spans="2:7" outlineLevel="1" x14ac:dyDescent="0.2">
      <c r="B7" s="17"/>
      <c r="C7" s="17" t="s">
        <v>0</v>
      </c>
      <c r="D7" s="1">
        <v>0.05</v>
      </c>
      <c r="E7" s="22">
        <v>0.2</v>
      </c>
      <c r="F7" s="22">
        <v>0.1</v>
      </c>
      <c r="G7" s="22">
        <v>0.02</v>
      </c>
    </row>
    <row r="8" spans="2:7" outlineLevel="1" x14ac:dyDescent="0.2">
      <c r="B8" s="17"/>
      <c r="C8" s="17" t="s">
        <v>2</v>
      </c>
      <c r="D8" s="14">
        <v>7.5</v>
      </c>
      <c r="E8" s="23">
        <v>10</v>
      </c>
      <c r="F8" s="23">
        <v>7.5</v>
      </c>
      <c r="G8" s="23">
        <v>5</v>
      </c>
    </row>
    <row r="9" spans="2:7" x14ac:dyDescent="0.2">
      <c r="B9" s="18" t="s">
        <v>37</v>
      </c>
      <c r="C9" s="18"/>
      <c r="D9" s="2"/>
      <c r="E9" s="2"/>
      <c r="F9" s="2"/>
      <c r="G9" s="2"/>
    </row>
    <row r="10" spans="2:7" outlineLevel="1" x14ac:dyDescent="0.2">
      <c r="B10" s="17"/>
      <c r="C10" s="17" t="s">
        <v>24</v>
      </c>
      <c r="D10" s="26">
        <v>10800</v>
      </c>
      <c r="E10" s="26">
        <v>48000</v>
      </c>
      <c r="F10" s="26">
        <v>9000</v>
      </c>
      <c r="G10" s="26">
        <v>-3000</v>
      </c>
    </row>
    <row r="11" spans="2:7" outlineLevel="1" x14ac:dyDescent="0.2">
      <c r="B11" s="17"/>
      <c r="C11" s="17" t="s">
        <v>25</v>
      </c>
      <c r="D11" s="26">
        <v>10773</v>
      </c>
      <c r="E11" s="26">
        <v>57600</v>
      </c>
      <c r="F11" s="26">
        <v>9404.9999999999909</v>
      </c>
      <c r="G11" s="26">
        <v>-3519</v>
      </c>
    </row>
    <row r="12" spans="2:7" outlineLevel="1" x14ac:dyDescent="0.2">
      <c r="B12" s="17"/>
      <c r="C12" s="17" t="s">
        <v>26</v>
      </c>
      <c r="D12" s="26">
        <v>10650.8115</v>
      </c>
      <c r="E12" s="26">
        <v>69016.320000000007</v>
      </c>
      <c r="F12" s="26">
        <v>9741.1049999999905</v>
      </c>
      <c r="G12" s="26">
        <v>-4090.3326000000002</v>
      </c>
    </row>
    <row r="13" spans="2:7" outlineLevel="1" x14ac:dyDescent="0.2">
      <c r="B13" s="17"/>
      <c r="C13" s="17" t="s">
        <v>27</v>
      </c>
      <c r="D13" s="26">
        <v>10416.520278</v>
      </c>
      <c r="E13" s="26">
        <v>82560.798720000006</v>
      </c>
      <c r="F13" s="26">
        <v>9980.1241649999902</v>
      </c>
      <c r="G13" s="26">
        <v>-4718.4613140000001</v>
      </c>
    </row>
    <row r="14" spans="2:7" outlineLevel="1" x14ac:dyDescent="0.2">
      <c r="B14" s="17"/>
      <c r="C14" s="17" t="s">
        <v>28</v>
      </c>
      <c r="D14" s="26">
        <v>10049.963744115001</v>
      </c>
      <c r="E14" s="26">
        <v>98588.497489920002</v>
      </c>
      <c r="F14" s="26">
        <v>10087.167969945</v>
      </c>
      <c r="G14" s="26">
        <v>-5408.1903308399997</v>
      </c>
    </row>
    <row r="15" spans="2:7" ht="13.5" outlineLevel="1" thickBot="1" x14ac:dyDescent="0.25">
      <c r="B15" s="19"/>
      <c r="C15" s="19" t="s">
        <v>29</v>
      </c>
      <c r="D15" s="27">
        <v>35492.608966335101</v>
      </c>
      <c r="E15" s="27">
        <v>226892.66832071301</v>
      </c>
      <c r="F15" s="27">
        <v>32063.826429235301</v>
      </c>
      <c r="G15" s="27">
        <v>-13345.6472809805</v>
      </c>
    </row>
    <row r="16" spans="2:7" x14ac:dyDescent="0.2">
      <c r="B16" t="s">
        <v>38</v>
      </c>
    </row>
    <row r="17" spans="2:2" x14ac:dyDescent="0.2">
      <c r="B17" t="s">
        <v>39</v>
      </c>
    </row>
    <row r="18" spans="2:2" x14ac:dyDescent="0.2">
      <c r="B18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90" zoomScaleNormal="90" workbookViewId="0">
      <selection activeCell="J42" sqref="J42"/>
    </sheetView>
  </sheetViews>
  <sheetFormatPr defaultRowHeight="12.75" x14ac:dyDescent="0.2"/>
  <cols>
    <col min="1" max="1" width="23.28515625" bestFit="1" customWidth="1"/>
    <col min="2" max="7" width="9.7109375" customWidth="1"/>
  </cols>
  <sheetData>
    <row r="1" spans="1:7" x14ac:dyDescent="0.2">
      <c r="A1" s="28" t="s">
        <v>42</v>
      </c>
      <c r="B1" t="s">
        <v>43</v>
      </c>
    </row>
    <row r="3" spans="1:7" x14ac:dyDescent="0.2">
      <c r="A3" s="28" t="s">
        <v>41</v>
      </c>
      <c r="B3" s="31" t="s">
        <v>24</v>
      </c>
      <c r="C3" s="31" t="s">
        <v>25</v>
      </c>
      <c r="D3" s="31" t="s">
        <v>26</v>
      </c>
      <c r="E3" s="31" t="s">
        <v>27</v>
      </c>
      <c r="F3" s="31" t="s">
        <v>28</v>
      </c>
      <c r="G3" s="31" t="s">
        <v>29</v>
      </c>
    </row>
    <row r="4" spans="1:7" x14ac:dyDescent="0.2">
      <c r="A4" s="29" t="s">
        <v>30</v>
      </c>
      <c r="B4" s="30">
        <v>48000</v>
      </c>
      <c r="C4" s="30">
        <v>57600</v>
      </c>
      <c r="D4" s="30">
        <v>69016.320000000022</v>
      </c>
      <c r="E4" s="30">
        <v>82560.798720000006</v>
      </c>
      <c r="F4" s="30">
        <v>98588.497489920017</v>
      </c>
      <c r="G4" s="30">
        <v>226892.66832071324</v>
      </c>
    </row>
    <row r="5" spans="1:7" x14ac:dyDescent="0.2">
      <c r="A5" s="29" t="s">
        <v>32</v>
      </c>
      <c r="B5" s="30">
        <v>9000</v>
      </c>
      <c r="C5" s="30">
        <v>9404.9999999999909</v>
      </c>
      <c r="D5" s="30">
        <v>9741.1049999999923</v>
      </c>
      <c r="E5" s="30">
        <v>9980.1241649999938</v>
      </c>
      <c r="F5" s="30">
        <v>10087.167969944985</v>
      </c>
      <c r="G5" s="30">
        <v>32063.826429235345</v>
      </c>
    </row>
    <row r="6" spans="1:7" x14ac:dyDescent="0.2">
      <c r="A6" s="29" t="s">
        <v>33</v>
      </c>
      <c r="B6" s="30">
        <v>-3000</v>
      </c>
      <c r="C6" s="30">
        <v>-3519.0000000000023</v>
      </c>
      <c r="D6" s="30">
        <v>-4090.3325999999984</v>
      </c>
      <c r="E6" s="30">
        <v>-4718.4613140000001</v>
      </c>
      <c r="F6" s="30">
        <v>-5408.1903308400015</v>
      </c>
      <c r="G6" s="30">
        <v>-13345.647280980524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5C308E-A150-490B-A715-321B04ED1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BC325BD-ACFE-4271-8F22-44175DA5CEF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73EB8D-C3C1-4B83-9100-052D90C30A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Рис. 1</vt:lpstr>
      <vt:lpstr>Рис. 2</vt:lpstr>
      <vt:lpstr>Рис. 7</vt:lpstr>
      <vt:lpstr>Рис. 8</vt:lpstr>
      <vt:lpstr>Продажи_год1</vt:lpstr>
      <vt:lpstr>Процентная_ставка</vt:lpstr>
      <vt:lpstr>Рост_продаж</vt:lpstr>
      <vt:lpstr>Рост_себестоимости</vt:lpstr>
      <vt:lpstr>Рост_цены</vt:lpstr>
      <vt:lpstr>Себестоимость_год1</vt:lpstr>
      <vt:lpstr>Ставка_налога</vt:lpstr>
      <vt:lpstr>Цена_год1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Багузин</dc:creator>
  <cp:keywords/>
  <dc:description/>
  <cp:lastModifiedBy>Сергей Багузин</cp:lastModifiedBy>
  <cp:revision/>
  <dcterms:created xsi:type="dcterms:W3CDTF">2006-12-28T14:57:14Z</dcterms:created>
  <dcterms:modified xsi:type="dcterms:W3CDTF">2018-01-02T18:14:46Z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